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\Проект бюджета\Проект бюджета на 2026-2028 годы\"/>
    </mc:Choice>
  </mc:AlternateContent>
  <bookViews>
    <workbookView xWindow="480" yWindow="180" windowWidth="19320" windowHeight="12525"/>
  </bookViews>
  <sheets>
    <sheet name="приложение № 4" sheetId="1" r:id="rId1"/>
  </sheets>
  <definedNames>
    <definedName name="_xlnm._FilterDatabase" localSheetId="0" hidden="1">'приложение № 4'!$A$6:$O$82</definedName>
    <definedName name="_xlnm.Print_Titles" localSheetId="0">'приложение № 4'!$4:$6</definedName>
    <definedName name="_xlnm.Print_Area" localSheetId="0">'приложение № 4'!$A$1:$O$82</definedName>
  </definedNames>
  <calcPr calcId="15251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7" i="1"/>
  <c r="C58" i="1" l="1"/>
  <c r="C68" i="1" l="1"/>
  <c r="C56" i="1"/>
  <c r="C50" i="1"/>
  <c r="C46" i="1"/>
  <c r="C39" i="1"/>
  <c r="C33" i="1"/>
  <c r="C28" i="1"/>
  <c r="C10" i="1"/>
  <c r="C7" i="1"/>
  <c r="C82" i="1" l="1"/>
  <c r="O8" i="1"/>
  <c r="O9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9" i="1"/>
  <c r="O30" i="1"/>
  <c r="O31" i="1"/>
  <c r="O32" i="1"/>
  <c r="O34" i="1"/>
  <c r="O35" i="1"/>
  <c r="O36" i="1"/>
  <c r="O37" i="1"/>
  <c r="O38" i="1"/>
  <c r="O40" i="1"/>
  <c r="O41" i="1"/>
  <c r="O42" i="1"/>
  <c r="O43" i="1"/>
  <c r="O44" i="1"/>
  <c r="O45" i="1"/>
  <c r="O47" i="1"/>
  <c r="O48" i="1"/>
  <c r="O49" i="1"/>
  <c r="O51" i="1"/>
  <c r="O52" i="1"/>
  <c r="O53" i="1"/>
  <c r="O54" i="1"/>
  <c r="O55" i="1"/>
  <c r="O57" i="1"/>
  <c r="O59" i="1"/>
  <c r="O60" i="1"/>
  <c r="O61" i="1"/>
  <c r="O62" i="1"/>
  <c r="O63" i="1"/>
  <c r="O64" i="1"/>
  <c r="O65" i="1"/>
  <c r="O66" i="1"/>
  <c r="O67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N8" i="1"/>
  <c r="N9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9" i="1"/>
  <c r="N30" i="1"/>
  <c r="N31" i="1"/>
  <c r="N32" i="1"/>
  <c r="N34" i="1"/>
  <c r="N35" i="1"/>
  <c r="N36" i="1"/>
  <c r="N37" i="1"/>
  <c r="N38" i="1"/>
  <c r="N40" i="1"/>
  <c r="N41" i="1"/>
  <c r="N42" i="1"/>
  <c r="N43" i="1"/>
  <c r="N44" i="1"/>
  <c r="N45" i="1"/>
  <c r="N47" i="1"/>
  <c r="N48" i="1"/>
  <c r="N49" i="1"/>
  <c r="N51" i="1"/>
  <c r="N52" i="1"/>
  <c r="N53" i="1"/>
  <c r="N54" i="1"/>
  <c r="N55" i="1"/>
  <c r="N57" i="1"/>
  <c r="N59" i="1"/>
  <c r="N60" i="1"/>
  <c r="N61" i="1"/>
  <c r="N62" i="1"/>
  <c r="N63" i="1"/>
  <c r="N64" i="1"/>
  <c r="N65" i="1"/>
  <c r="N66" i="1"/>
  <c r="N67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M8" i="1"/>
  <c r="M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9" i="1"/>
  <c r="M30" i="1"/>
  <c r="M31" i="1"/>
  <c r="M32" i="1"/>
  <c r="M34" i="1"/>
  <c r="M35" i="1"/>
  <c r="M36" i="1"/>
  <c r="M37" i="1"/>
  <c r="M38" i="1"/>
  <c r="M40" i="1"/>
  <c r="M41" i="1"/>
  <c r="M42" i="1"/>
  <c r="M43" i="1"/>
  <c r="M44" i="1"/>
  <c r="M45" i="1"/>
  <c r="M47" i="1"/>
  <c r="M48" i="1"/>
  <c r="M49" i="1"/>
  <c r="M51" i="1"/>
  <c r="M52" i="1"/>
  <c r="M53" i="1"/>
  <c r="M54" i="1"/>
  <c r="M55" i="1"/>
  <c r="M57" i="1"/>
  <c r="M59" i="1"/>
  <c r="M60" i="1"/>
  <c r="M61" i="1"/>
  <c r="M62" i="1"/>
  <c r="M63" i="1"/>
  <c r="M64" i="1"/>
  <c r="M65" i="1"/>
  <c r="M66" i="1"/>
  <c r="M67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L8" i="1"/>
  <c r="L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9" i="1"/>
  <c r="L30" i="1"/>
  <c r="L31" i="1"/>
  <c r="L32" i="1"/>
  <c r="L34" i="1"/>
  <c r="L35" i="1"/>
  <c r="L36" i="1"/>
  <c r="L37" i="1"/>
  <c r="L38" i="1"/>
  <c r="L40" i="1"/>
  <c r="L41" i="1"/>
  <c r="L42" i="1"/>
  <c r="L43" i="1"/>
  <c r="L44" i="1"/>
  <c r="L45" i="1"/>
  <c r="L47" i="1"/>
  <c r="L48" i="1"/>
  <c r="L49" i="1"/>
  <c r="L51" i="1"/>
  <c r="L52" i="1"/>
  <c r="L53" i="1"/>
  <c r="L54" i="1"/>
  <c r="L55" i="1"/>
  <c r="L57" i="1"/>
  <c r="L59" i="1"/>
  <c r="L60" i="1"/>
  <c r="L61" i="1"/>
  <c r="L62" i="1"/>
  <c r="L63" i="1"/>
  <c r="L64" i="1"/>
  <c r="L65" i="1"/>
  <c r="L66" i="1"/>
  <c r="L67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J8" i="1"/>
  <c r="J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0" i="1"/>
  <c r="J31" i="1"/>
  <c r="J34" i="1"/>
  <c r="J35" i="1"/>
  <c r="J36" i="1"/>
  <c r="J37" i="1"/>
  <c r="J38" i="1"/>
  <c r="J40" i="1"/>
  <c r="J41" i="1"/>
  <c r="J42" i="1"/>
  <c r="J43" i="1"/>
  <c r="J44" i="1"/>
  <c r="J45" i="1"/>
  <c r="J47" i="1"/>
  <c r="J48" i="1"/>
  <c r="J49" i="1"/>
  <c r="J51" i="1"/>
  <c r="J52" i="1"/>
  <c r="J53" i="1"/>
  <c r="J54" i="1"/>
  <c r="J55" i="1"/>
  <c r="J57" i="1"/>
  <c r="J59" i="1"/>
  <c r="J60" i="1"/>
  <c r="J61" i="1"/>
  <c r="J62" i="1"/>
  <c r="J63" i="1"/>
  <c r="J64" i="1"/>
  <c r="J65" i="1"/>
  <c r="J66" i="1"/>
  <c r="J67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I8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9" i="1"/>
  <c r="I30" i="1"/>
  <c r="I31" i="1"/>
  <c r="I32" i="1"/>
  <c r="I34" i="1"/>
  <c r="I35" i="1"/>
  <c r="I36" i="1"/>
  <c r="I37" i="1"/>
  <c r="I38" i="1"/>
  <c r="I40" i="1"/>
  <c r="I41" i="1"/>
  <c r="I42" i="1"/>
  <c r="I43" i="1"/>
  <c r="I44" i="1"/>
  <c r="I45" i="1"/>
  <c r="I47" i="1"/>
  <c r="I48" i="1"/>
  <c r="I49" i="1"/>
  <c r="I51" i="1"/>
  <c r="I52" i="1"/>
  <c r="I53" i="1"/>
  <c r="I54" i="1"/>
  <c r="I55" i="1"/>
  <c r="I57" i="1"/>
  <c r="I59" i="1"/>
  <c r="I60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F8" i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4" i="1"/>
  <c r="F35" i="1"/>
  <c r="F36" i="1"/>
  <c r="F37" i="1"/>
  <c r="F38" i="1"/>
  <c r="F40" i="1"/>
  <c r="F41" i="1"/>
  <c r="F42" i="1"/>
  <c r="F43" i="1"/>
  <c r="F44" i="1"/>
  <c r="F45" i="1"/>
  <c r="F47" i="1"/>
  <c r="F48" i="1"/>
  <c r="F49" i="1"/>
  <c r="F51" i="1"/>
  <c r="F52" i="1"/>
  <c r="F53" i="1"/>
  <c r="F54" i="1"/>
  <c r="F55" i="1"/>
  <c r="F57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G8" i="1"/>
  <c r="G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4" i="1"/>
  <c r="G35" i="1"/>
  <c r="G36" i="1"/>
  <c r="G37" i="1"/>
  <c r="G38" i="1"/>
  <c r="G40" i="1"/>
  <c r="G41" i="1"/>
  <c r="G42" i="1"/>
  <c r="G43" i="1"/>
  <c r="G44" i="1"/>
  <c r="G45" i="1"/>
  <c r="G47" i="1"/>
  <c r="G48" i="1"/>
  <c r="G49" i="1"/>
  <c r="G51" i="1"/>
  <c r="G52" i="1"/>
  <c r="G53" i="1"/>
  <c r="G54" i="1"/>
  <c r="G55" i="1"/>
  <c r="G57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K28" i="1" l="1"/>
  <c r="H58" i="1"/>
  <c r="D46" i="1"/>
  <c r="O28" i="1" l="1"/>
  <c r="N28" i="1"/>
  <c r="F46" i="1"/>
  <c r="G46" i="1"/>
  <c r="K56" i="1"/>
  <c r="H56" i="1"/>
  <c r="D56" i="1"/>
  <c r="M56" i="1" l="1"/>
  <c r="L56" i="1"/>
  <c r="O56" i="1"/>
  <c r="N56" i="1"/>
  <c r="F56" i="1"/>
  <c r="G56" i="1"/>
  <c r="I56" i="1"/>
  <c r="J56" i="1"/>
  <c r="D10" i="1"/>
  <c r="G10" i="1" l="1"/>
  <c r="F10" i="1"/>
  <c r="H28" i="1"/>
  <c r="L28" i="1" l="1"/>
  <c r="M28" i="1"/>
  <c r="D39" i="1"/>
  <c r="F39" i="1" l="1"/>
  <c r="G39" i="1"/>
  <c r="K58" i="1"/>
  <c r="D58" i="1"/>
  <c r="O58" i="1" l="1"/>
  <c r="N58" i="1"/>
  <c r="L58" i="1"/>
  <c r="M58" i="1"/>
  <c r="J58" i="1"/>
  <c r="F58" i="1"/>
  <c r="G58" i="1"/>
  <c r="I58" i="1"/>
  <c r="K68" i="1"/>
  <c r="H68" i="1"/>
  <c r="D68" i="1"/>
  <c r="N68" i="1" l="1"/>
  <c r="M68" i="1"/>
  <c r="L68" i="1"/>
  <c r="O68" i="1"/>
  <c r="F68" i="1"/>
  <c r="G68" i="1"/>
  <c r="I68" i="1"/>
  <c r="J68" i="1"/>
  <c r="K50" i="1"/>
  <c r="H50" i="1"/>
  <c r="D50" i="1"/>
  <c r="O50" i="1" l="1"/>
  <c r="L50" i="1"/>
  <c r="N50" i="1"/>
  <c r="M50" i="1"/>
  <c r="G50" i="1"/>
  <c r="J50" i="1"/>
  <c r="I50" i="1"/>
  <c r="F50" i="1"/>
  <c r="K10" i="1"/>
  <c r="H10" i="1"/>
  <c r="H33" i="1"/>
  <c r="K46" i="1"/>
  <c r="H46" i="1"/>
  <c r="K7" i="1"/>
  <c r="H7" i="1"/>
  <c r="H82" i="1" s="1"/>
  <c r="D7" i="1"/>
  <c r="H39" i="1"/>
  <c r="D28" i="1"/>
  <c r="I46" i="1" l="1"/>
  <c r="J46" i="1"/>
  <c r="J10" i="1"/>
  <c r="I10" i="1"/>
  <c r="J39" i="1"/>
  <c r="I39" i="1"/>
  <c r="N10" i="1"/>
  <c r="M10" i="1"/>
  <c r="L10" i="1"/>
  <c r="O10" i="1"/>
  <c r="O46" i="1"/>
  <c r="L46" i="1"/>
  <c r="N46" i="1"/>
  <c r="M46" i="1"/>
  <c r="I28" i="1"/>
  <c r="F28" i="1"/>
  <c r="G28" i="1"/>
  <c r="J28" i="1"/>
  <c r="F7" i="1"/>
  <c r="G7" i="1"/>
  <c r="O7" i="1"/>
  <c r="N7" i="1"/>
  <c r="M7" i="1"/>
  <c r="L7" i="1"/>
  <c r="I7" i="1"/>
  <c r="J7" i="1"/>
  <c r="K33" i="1"/>
  <c r="D33" i="1"/>
  <c r="K39" i="1"/>
  <c r="L39" i="1" l="1"/>
  <c r="O39" i="1"/>
  <c r="N39" i="1"/>
  <c r="M39" i="1"/>
  <c r="M33" i="1"/>
  <c r="L33" i="1"/>
  <c r="O33" i="1"/>
  <c r="N33" i="1"/>
  <c r="F33" i="1"/>
  <c r="I33" i="1"/>
  <c r="J33" i="1"/>
  <c r="G33" i="1"/>
  <c r="K82" i="1"/>
  <c r="D82" i="1"/>
  <c r="L82" i="1" l="1"/>
  <c r="O82" i="1"/>
  <c r="N82" i="1"/>
  <c r="M82" i="1"/>
  <c r="J82" i="1"/>
  <c r="F82" i="1"/>
  <c r="I82" i="1"/>
  <c r="G82" i="1"/>
</calcChain>
</file>

<file path=xl/sharedStrings.xml><?xml version="1.0" encoding="utf-8"?>
<sst xmlns="http://schemas.openxmlformats.org/spreadsheetml/2006/main" count="163" uniqueCount="104">
  <si>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</si>
  <si>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</si>
  <si>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</si>
  <si>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</si>
  <si>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</si>
  <si>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</si>
  <si>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</si>
  <si>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</si>
  <si>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</si>
  <si>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</si>
  <si>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</si>
  <si>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</si>
  <si>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</si>
  <si>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</si>
  <si>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</si>
  <si>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</si>
  <si>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</si>
  <si>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</si>
  <si>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</si>
  <si>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</si>
  <si>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</si>
  <si>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</si>
  <si>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</si>
  <si>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</si>
  <si>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</si>
  <si>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</si>
  <si>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</si>
  <si>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</si>
  <si>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</si>
  <si>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</si>
  <si>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</si>
  <si>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</si>
  <si>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</si>
  <si>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</si>
  <si>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</si>
  <si>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</si>
  <si>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</si>
  <si>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</si>
  <si>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</si>
  <si>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</si>
  <si>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</si>
  <si>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</si>
  <si>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</si>
  <si>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</si>
  <si>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</si>
  <si>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</si>
  <si>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</si>
  <si>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</si>
  <si>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</si>
  <si>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</si>
  <si>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</si>
  <si>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</si>
  <si>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</si>
  <si>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</si>
  <si>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</si>
  <si>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</si>
  <si>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</si>
  <si>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</si>
  <si>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</si>
  <si>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</si>
  <si>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</si>
  <si>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</si>
  <si>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</si>
  <si>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</si>
  <si>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</si>
  <si>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</si>
  <si>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</si>
  <si>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</si>
  <si>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</si>
  <si>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</si>
  <si>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</si>
  <si>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</si>
  <si>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</si>
  <si>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</si>
  <si>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</si>
  <si>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</si>
  <si>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</si>
  <si>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</si>
  <si>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</si>
  <si>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</si>
  <si>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</si>
  <si>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</si>
  <si>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Молодёжная политика </t>
  </si>
  <si>
    <t>Обслуживание государственного (муниципального) внутреннего долга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</si>
  <si>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</si>
  <si>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</si>
  <si>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</si>
  <si>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</si>
  <si>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>Счётная палата города Нефтеюганска</t>
  </si>
  <si>
    <t xml:space="preserve">Отклонение 2026 года от проекта 2025 года </t>
  </si>
  <si>
    <t>Расходы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</si>
  <si>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</si>
  <si>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Департамент образования администрации города Нефтеюганска</t>
  </si>
  <si>
    <t xml:space="preserve">Отклонение 2027 года от проекта 2026 года </t>
  </si>
  <si>
    <t xml:space="preserve"> 2027 год (проект) </t>
  </si>
  <si>
    <t>Администрация города Нефтеюганска</t>
  </si>
  <si>
    <t xml:space="preserve">Культура </t>
  </si>
  <si>
    <t xml:space="preserve">Сравнение проекта бюджета по расходам на 2026 - 2028 годы с проектом на 2025 год </t>
  </si>
  <si>
    <t xml:space="preserve"> 2026 год </t>
  </si>
  <si>
    <t>2026 год (проект)</t>
  </si>
  <si>
    <t xml:space="preserve"> 2028 год (проект) </t>
  </si>
  <si>
    <t xml:space="preserve">Отклонение 2028 года от проекта 2027 года </t>
  </si>
  <si>
    <t xml:space="preserve">Отклонение 2028 года от  проекта 2025 года 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</si>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</sst>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6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NumberFormat="1" applyFont="1" applyFill="1"/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0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0" fontId="33" fillId="0" borderId="11" xfId="0" applyNumberFormat="1" applyFont="1" applyBorder="1" applyAlignment="1">
      <alignment horizontal="center" vertical="center" wrapText="1"/>
    </xf>
    <xf numFmtId="0" fontId="25" fillId="24" borderId="10" xfId="1" applyNumberFormat="1" applyFont="1" applyFill="1" applyBorder="1" applyAlignment="1">
      <alignment horizontal="center" vertical="center" wrapText="1"/>
    </xf>
    <xf numFmtId="0" fontId="25" fillId="24" borderId="11" xfId="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0" fillId="0" borderId="0" xfId="1" applyFont="1" applyFill="1" applyBorder="1" applyAlignment="1">
      <alignment horizont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3" fontId="25" fillId="0" borderId="10" xfId="1" applyNumberFormat="1" applyFont="1" applyFill="1" applyBorder="1" applyAlignment="1">
      <alignment horizontal="center" vertical="center" shrinkToFit="1"/>
    </xf>
    <xf numFmtId="3" fontId="20" fillId="0" borderId="10" xfId="37" applyNumberFormat="1" applyFont="1" applyFill="1" applyBorder="1" applyAlignment="1">
      <alignment horizontal="center" vertical="center"/>
    </xf>
    <xf numFmtId="3" fontId="20" fillId="0" borderId="10" xfId="1" applyNumberFormat="1" applyFont="1" applyFill="1" applyBorder="1" applyAlignment="1">
      <alignment horizontal="center" vertical="center" shrinkToFit="1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0" borderId="12" xfId="1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9"/>
  <sheetViews>
    <sheetView tabSelected="1" zoomScale="80" zoomScaleNormal="80" zoomScaleSheetLayoutView="75" workbookViewId="0">
      <pane ySplit="5" topLeftCell="A57" activePane="bottomLeft" state="frozen"/>
      <selection pane="bottomLeft" activeCell="F69" sqref="F69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5" customWidth="1"/>
    <col min="7" max="7" width="14.5703125" style="25" customWidth="1"/>
    <col min="8" max="8" width="20.28515625" style="37" customWidth="1"/>
    <col min="9" max="9" width="18.140625" style="15" customWidth="1"/>
    <col min="10" max="10" width="9.5703125" style="15" customWidth="1"/>
    <col min="11" max="11" width="20.7109375" style="37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43" t="s">
        <v>71</v>
      </c>
      <c r="O1" s="43"/>
    </row>
    <row r="2" spans="1:15" x14ac:dyDescent="0.25">
      <c r="A2" s="46" t="s">
        <v>97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25">
      <c r="A3" s="16"/>
      <c r="B3" s="2"/>
      <c r="C3" s="2"/>
      <c r="D3" s="16"/>
      <c r="E3" s="16"/>
      <c r="F3" s="19"/>
      <c r="G3" s="19"/>
      <c r="H3" s="38"/>
      <c r="I3" s="16"/>
      <c r="J3" s="16"/>
      <c r="K3" s="38"/>
      <c r="L3" s="16"/>
      <c r="M3" s="16"/>
      <c r="N3" s="16"/>
      <c r="O3" s="16"/>
    </row>
    <row r="4" spans="1:15" ht="36" customHeight="1" x14ac:dyDescent="0.25">
      <c r="A4" s="54" t="s">
        <v>1</v>
      </c>
      <c r="B4" s="47" t="s">
        <v>0</v>
      </c>
      <c r="C4" s="49" t="s">
        <v>103</v>
      </c>
      <c r="D4" s="44" t="s">
        <v>98</v>
      </c>
      <c r="E4" s="53"/>
      <c r="F4" s="44" t="s">
        <v>89</v>
      </c>
      <c r="G4" s="45"/>
      <c r="H4" s="51" t="s">
        <v>94</v>
      </c>
      <c r="I4" s="44" t="s">
        <v>93</v>
      </c>
      <c r="J4" s="45"/>
      <c r="K4" s="51" t="s">
        <v>100</v>
      </c>
      <c r="L4" s="44" t="s">
        <v>101</v>
      </c>
      <c r="M4" s="45"/>
      <c r="N4" s="44" t="s">
        <v>102</v>
      </c>
      <c r="O4" s="45"/>
    </row>
    <row r="5" spans="1:15" ht="83.25" customHeight="1" x14ac:dyDescent="0.25">
      <c r="A5" s="55"/>
      <c r="B5" s="48"/>
      <c r="C5" s="50"/>
      <c r="D5" s="23" t="s">
        <v>99</v>
      </c>
      <c r="E5" s="23" t="s">
        <v>2</v>
      </c>
      <c r="F5" s="26" t="s">
        <v>3</v>
      </c>
      <c r="G5" s="27" t="s">
        <v>4</v>
      </c>
      <c r="H5" s="52"/>
      <c r="I5" s="26" t="s">
        <v>3</v>
      </c>
      <c r="J5" s="27" t="s">
        <v>4</v>
      </c>
      <c r="K5" s="52"/>
      <c r="L5" s="26" t="s">
        <v>3</v>
      </c>
      <c r="M5" s="27" t="s">
        <v>4</v>
      </c>
      <c r="N5" s="26" t="s">
        <v>3</v>
      </c>
      <c r="O5" s="27" t="s">
        <v>4</v>
      </c>
    </row>
    <row r="6" spans="1:15" s="18" customFormat="1" ht="18.75" customHeight="1" x14ac:dyDescent="0.25">
      <c r="A6" s="34">
        <v>1</v>
      </c>
      <c r="B6" s="35">
        <v>2</v>
      </c>
      <c r="C6" s="36">
        <v>3</v>
      </c>
      <c r="D6" s="35">
        <v>4</v>
      </c>
      <c r="E6" s="35">
        <v>5</v>
      </c>
      <c r="F6" s="36">
        <v>6</v>
      </c>
      <c r="G6" s="36">
        <v>7</v>
      </c>
      <c r="H6" s="39">
        <v>8</v>
      </c>
      <c r="I6" s="36">
        <v>9</v>
      </c>
      <c r="J6" s="36">
        <v>10</v>
      </c>
      <c r="K6" s="39">
        <v>11</v>
      </c>
      <c r="L6" s="36">
        <v>12</v>
      </c>
      <c r="M6" s="36">
        <v>13</v>
      </c>
      <c r="N6" s="36">
        <v>14</v>
      </c>
      <c r="O6" s="36">
        <v>15</v>
      </c>
    </row>
    <row r="7" spans="1:15" s="5" customFormat="1" x14ac:dyDescent="0.25">
      <c r="A7" s="3" t="s">
        <v>5</v>
      </c>
      <c r="B7" s="4"/>
      <c r="C7" s="17">
        <f>SUM(C8:C9)</f>
        <v>36652700</v>
      </c>
      <c r="D7" s="17">
        <f>SUM(D8:D9)</f>
        <v>40019200</v>
      </c>
      <c r="E7" s="21">
        <f>D7/15132003806*100</f>
        <v>0.26446728743308912</v>
      </c>
      <c r="F7" s="24">
        <f>D7-C7</f>
        <v>3366500</v>
      </c>
      <c r="G7" s="21">
        <f>(D7/C7*100)-100</f>
        <v>9.1848622338872872</v>
      </c>
      <c r="H7" s="40">
        <f>SUM(H8:H9)</f>
        <v>39013600</v>
      </c>
      <c r="I7" s="24">
        <f>H7-D7</f>
        <v>-1005600</v>
      </c>
      <c r="J7" s="21">
        <f>(H7/D7*100)-100</f>
        <v>-2.5127938589477026</v>
      </c>
      <c r="K7" s="40">
        <f>SUM(K8:K9)</f>
        <v>39856300</v>
      </c>
      <c r="L7" s="24">
        <f>K7-H7</f>
        <v>842700</v>
      </c>
      <c r="M7" s="21">
        <f>(K7/H7*100)-100</f>
        <v>2.1600159944224657</v>
      </c>
      <c r="N7" s="24">
        <f>K7-C7</f>
        <v>3203600</v>
      </c>
      <c r="O7" s="21">
        <f>(K7/C7*100)-100</f>
        <v>8.7404202146090171</v>
      </c>
    </row>
    <row r="8" spans="1:15" ht="47.25" x14ac:dyDescent="0.25">
      <c r="A8" s="6" t="s">
        <v>8</v>
      </c>
      <c r="B8" s="7" t="s">
        <v>9</v>
      </c>
      <c r="C8" s="10">
        <v>36492700</v>
      </c>
      <c r="D8" s="10">
        <v>39859200</v>
      </c>
      <c r="E8" s="22">
        <f t="shared" ref="E8:E71" si="0">D8/15132003806*100</f>
        <v>0.26340992581693251</v>
      </c>
      <c r="F8" s="28">
        <f t="shared" ref="F8:F68" si="1">D8-C8</f>
        <v>3366500</v>
      </c>
      <c r="G8" s="22">
        <f t="shared" ref="G8:G68" si="2">(D8/C8*100)-100</f>
        <v>9.2251326977724375</v>
      </c>
      <c r="H8" s="41">
        <v>38853600</v>
      </c>
      <c r="I8" s="28">
        <f t="shared" ref="I8:I68" si="3">H8-D8</f>
        <v>-1005600</v>
      </c>
      <c r="J8" s="22">
        <f t="shared" ref="J8:J68" si="4">(H8/D8*100)-100</f>
        <v>-2.5228805394990417</v>
      </c>
      <c r="K8" s="41">
        <v>39696300</v>
      </c>
      <c r="L8" s="28">
        <f t="shared" ref="L8:L68" si="5">K8-H8</f>
        <v>842700</v>
      </c>
      <c r="M8" s="22">
        <f t="shared" ref="M8:M68" si="6">(K8/H8*100)-100</f>
        <v>2.1689109889431109</v>
      </c>
      <c r="N8" s="28">
        <f t="shared" ref="N8:N68" si="7">K8-C8</f>
        <v>3203600</v>
      </c>
      <c r="O8" s="22">
        <f t="shared" ref="O8:O68" si="8">(K8/C8*100)-100</f>
        <v>8.7787420497798223</v>
      </c>
    </row>
    <row r="9" spans="1:15" x14ac:dyDescent="0.25">
      <c r="A9" s="6" t="s">
        <v>12</v>
      </c>
      <c r="B9" s="7" t="s">
        <v>13</v>
      </c>
      <c r="C9" s="10">
        <v>160000</v>
      </c>
      <c r="D9" s="10">
        <v>160000</v>
      </c>
      <c r="E9" s="22">
        <f t="shared" si="0"/>
        <v>1.0573616161566012E-3</v>
      </c>
      <c r="F9" s="28">
        <f t="shared" si="1"/>
        <v>0</v>
      </c>
      <c r="G9" s="22">
        <f t="shared" si="2"/>
        <v>0</v>
      </c>
      <c r="H9" s="41">
        <v>160000</v>
      </c>
      <c r="I9" s="28">
        <f t="shared" si="3"/>
        <v>0</v>
      </c>
      <c r="J9" s="22">
        <f t="shared" si="4"/>
        <v>0</v>
      </c>
      <c r="K9" s="41">
        <v>160000</v>
      </c>
      <c r="L9" s="28">
        <f t="shared" si="5"/>
        <v>0</v>
      </c>
      <c r="M9" s="22">
        <f t="shared" si="6"/>
        <v>0</v>
      </c>
      <c r="N9" s="28">
        <f t="shared" si="7"/>
        <v>0</v>
      </c>
      <c r="O9" s="22">
        <f t="shared" si="8"/>
        <v>0</v>
      </c>
    </row>
    <row r="10" spans="1:15" s="5" customFormat="1" x14ac:dyDescent="0.25">
      <c r="A10" s="3" t="s">
        <v>95</v>
      </c>
      <c r="B10" s="4"/>
      <c r="C10" s="17">
        <f>SUM(C11:C27)</f>
        <v>796979393</v>
      </c>
      <c r="D10" s="17">
        <f>SUM(D11:D27)</f>
        <v>874585634</v>
      </c>
      <c r="E10" s="21">
        <f t="shared" si="0"/>
        <v>5.7797079964599103</v>
      </c>
      <c r="F10" s="24">
        <f t="shared" si="1"/>
        <v>77606241</v>
      </c>
      <c r="G10" s="21">
        <f t="shared" si="2"/>
        <v>9.7375467523537367</v>
      </c>
      <c r="H10" s="40">
        <f>SUM(H11:H27)</f>
        <v>809880460</v>
      </c>
      <c r="I10" s="24">
        <f t="shared" si="3"/>
        <v>-64705174</v>
      </c>
      <c r="J10" s="21">
        <f t="shared" si="4"/>
        <v>-7.398380614150355</v>
      </c>
      <c r="K10" s="40">
        <f>SUM(K11:K27)</f>
        <v>815581960</v>
      </c>
      <c r="L10" s="24">
        <f t="shared" si="5"/>
        <v>5701500</v>
      </c>
      <c r="M10" s="21">
        <f t="shared" si="6"/>
        <v>0.7039927843178333</v>
      </c>
      <c r="N10" s="24">
        <f t="shared" si="7"/>
        <v>18602567</v>
      </c>
      <c r="O10" s="21">
        <f t="shared" si="8"/>
        <v>2.3341340018812673</v>
      </c>
    </row>
    <row r="11" spans="1:15" s="5" customFormat="1" ht="31.5" x14ac:dyDescent="0.25">
      <c r="A11" s="6" t="s">
        <v>6</v>
      </c>
      <c r="B11" s="14" t="s">
        <v>7</v>
      </c>
      <c r="C11" s="10">
        <v>8658100</v>
      </c>
      <c r="D11" s="10">
        <v>9282100</v>
      </c>
      <c r="E11" s="22">
        <f t="shared" si="0"/>
        <v>6.1340851608294923E-2</v>
      </c>
      <c r="F11" s="28">
        <f t="shared" si="1"/>
        <v>624000</v>
      </c>
      <c r="G11" s="22">
        <f t="shared" si="2"/>
        <v>7.2071239648421823</v>
      </c>
      <c r="H11" s="42">
        <v>9282100</v>
      </c>
      <c r="I11" s="28">
        <f t="shared" si="3"/>
        <v>0</v>
      </c>
      <c r="J11" s="22">
        <f t="shared" si="4"/>
        <v>0</v>
      </c>
      <c r="K11" s="42">
        <v>9282100</v>
      </c>
      <c r="L11" s="28">
        <f t="shared" si="5"/>
        <v>0</v>
      </c>
      <c r="M11" s="22">
        <f t="shared" si="6"/>
        <v>0</v>
      </c>
      <c r="N11" s="28">
        <f t="shared" si="7"/>
        <v>624000</v>
      </c>
      <c r="O11" s="22">
        <f t="shared" si="8"/>
        <v>7.2071239648421823</v>
      </c>
    </row>
    <row r="12" spans="1:15" ht="47.25" x14ac:dyDescent="0.25">
      <c r="A12" s="6" t="s">
        <v>91</v>
      </c>
      <c r="B12" s="7" t="s">
        <v>14</v>
      </c>
      <c r="C12" s="10">
        <v>298882793</v>
      </c>
      <c r="D12" s="10">
        <v>352071100</v>
      </c>
      <c r="E12" s="22">
        <f t="shared" si="0"/>
        <v>2.3266654206127022</v>
      </c>
      <c r="F12" s="28">
        <f t="shared" si="1"/>
        <v>53188307</v>
      </c>
      <c r="G12" s="22">
        <f t="shared" si="2"/>
        <v>17.795707295869661</v>
      </c>
      <c r="H12" s="41">
        <v>351229800</v>
      </c>
      <c r="I12" s="28">
        <f t="shared" si="3"/>
        <v>-841300</v>
      </c>
      <c r="J12" s="22">
        <f t="shared" si="4"/>
        <v>-0.23895741513575786</v>
      </c>
      <c r="K12" s="41">
        <v>352009200</v>
      </c>
      <c r="L12" s="28">
        <f t="shared" si="5"/>
        <v>779400</v>
      </c>
      <c r="M12" s="22">
        <f t="shared" si="6"/>
        <v>0.22190600000342897</v>
      </c>
      <c r="N12" s="28">
        <f t="shared" si="7"/>
        <v>53126407</v>
      </c>
      <c r="O12" s="22">
        <f t="shared" si="8"/>
        <v>17.774996836301639</v>
      </c>
    </row>
    <row r="13" spans="1:15" x14ac:dyDescent="0.25">
      <c r="A13" s="8" t="s">
        <v>15</v>
      </c>
      <c r="B13" s="9" t="s">
        <v>16</v>
      </c>
      <c r="C13" s="10">
        <v>8400</v>
      </c>
      <c r="D13" s="10">
        <v>72100</v>
      </c>
      <c r="E13" s="22">
        <f t="shared" si="0"/>
        <v>4.7647357828056839E-4</v>
      </c>
      <c r="F13" s="28">
        <f t="shared" si="1"/>
        <v>63700</v>
      </c>
      <c r="G13" s="22">
        <f t="shared" si="2"/>
        <v>758.33333333333337</v>
      </c>
      <c r="H13" s="41">
        <v>10600</v>
      </c>
      <c r="I13" s="28">
        <f t="shared" si="3"/>
        <v>-61500</v>
      </c>
      <c r="J13" s="22">
        <f t="shared" si="4"/>
        <v>-85.298196948682389</v>
      </c>
      <c r="K13" s="41">
        <v>5300</v>
      </c>
      <c r="L13" s="28">
        <f t="shared" si="5"/>
        <v>-5300</v>
      </c>
      <c r="M13" s="22">
        <f t="shared" si="6"/>
        <v>-50</v>
      </c>
      <c r="N13" s="28">
        <f t="shared" si="7"/>
        <v>-3100</v>
      </c>
      <c r="O13" s="22">
        <f t="shared" si="8"/>
        <v>-36.904761904761905</v>
      </c>
    </row>
    <row r="14" spans="1:15" ht="31.5" x14ac:dyDescent="0.25">
      <c r="A14" s="6" t="s">
        <v>10</v>
      </c>
      <c r="B14" s="9" t="s">
        <v>11</v>
      </c>
      <c r="C14" s="10">
        <v>433300</v>
      </c>
      <c r="D14" s="10">
        <v>453000</v>
      </c>
      <c r="E14" s="22">
        <f t="shared" si="0"/>
        <v>2.9936550757433773E-3</v>
      </c>
      <c r="F14" s="28">
        <f t="shared" si="1"/>
        <v>19700</v>
      </c>
      <c r="G14" s="22">
        <f t="shared" si="2"/>
        <v>4.5465035771982372</v>
      </c>
      <c r="H14" s="41">
        <v>453900</v>
      </c>
      <c r="I14" s="28">
        <f t="shared" si="3"/>
        <v>900</v>
      </c>
      <c r="J14" s="22">
        <f t="shared" si="4"/>
        <v>0.19867549668875029</v>
      </c>
      <c r="K14" s="41">
        <v>453800</v>
      </c>
      <c r="L14" s="28">
        <f t="shared" si="5"/>
        <v>-100</v>
      </c>
      <c r="M14" s="22">
        <f t="shared" si="6"/>
        <v>-2.2031284423889019E-2</v>
      </c>
      <c r="N14" s="28">
        <f t="shared" si="7"/>
        <v>20500</v>
      </c>
      <c r="O14" s="22">
        <f t="shared" si="8"/>
        <v>4.731133164089556</v>
      </c>
    </row>
    <row r="15" spans="1:15" x14ac:dyDescent="0.25">
      <c r="A15" s="6" t="s">
        <v>12</v>
      </c>
      <c r="B15" s="7" t="s">
        <v>13</v>
      </c>
      <c r="C15" s="10">
        <v>187960300</v>
      </c>
      <c r="D15" s="10">
        <v>206702234</v>
      </c>
      <c r="E15" s="22">
        <f t="shared" si="0"/>
        <v>1.3659938012838748</v>
      </c>
      <c r="F15" s="28">
        <f t="shared" si="1"/>
        <v>18741934</v>
      </c>
      <c r="G15" s="22">
        <f t="shared" si="2"/>
        <v>9.9712194543209307</v>
      </c>
      <c r="H15" s="41">
        <v>205201500</v>
      </c>
      <c r="I15" s="28">
        <f t="shared" si="3"/>
        <v>-1500734</v>
      </c>
      <c r="J15" s="22">
        <f t="shared" si="4"/>
        <v>-0.72603666199370309</v>
      </c>
      <c r="K15" s="41">
        <v>208189800</v>
      </c>
      <c r="L15" s="28">
        <f t="shared" si="5"/>
        <v>2988300</v>
      </c>
      <c r="M15" s="22">
        <f t="shared" si="6"/>
        <v>1.4562759044159037</v>
      </c>
      <c r="N15" s="28">
        <f t="shared" si="7"/>
        <v>20229500</v>
      </c>
      <c r="O15" s="22">
        <f t="shared" si="8"/>
        <v>10.762645090479211</v>
      </c>
    </row>
    <row r="16" spans="1:15" x14ac:dyDescent="0.25">
      <c r="A16" s="6" t="s">
        <v>69</v>
      </c>
      <c r="B16" s="7" t="s">
        <v>70</v>
      </c>
      <c r="C16" s="10">
        <v>13374500</v>
      </c>
      <c r="D16" s="10">
        <v>17779500</v>
      </c>
      <c r="E16" s="22">
        <f t="shared" si="0"/>
        <v>0.11749600534035182</v>
      </c>
      <c r="F16" s="28">
        <f t="shared" si="1"/>
        <v>4405000</v>
      </c>
      <c r="G16" s="22">
        <f t="shared" si="2"/>
        <v>32.93581068451158</v>
      </c>
      <c r="H16" s="41">
        <v>17779500</v>
      </c>
      <c r="I16" s="28">
        <f t="shared" si="3"/>
        <v>0</v>
      </c>
      <c r="J16" s="22">
        <f t="shared" si="4"/>
        <v>0</v>
      </c>
      <c r="K16" s="41">
        <v>17779500</v>
      </c>
      <c r="L16" s="28">
        <f t="shared" si="5"/>
        <v>0</v>
      </c>
      <c r="M16" s="22">
        <f t="shared" si="6"/>
        <v>0</v>
      </c>
      <c r="N16" s="28">
        <f t="shared" si="7"/>
        <v>4405000</v>
      </c>
      <c r="O16" s="22">
        <f t="shared" si="8"/>
        <v>32.93581068451158</v>
      </c>
    </row>
    <row r="17" spans="1:15" ht="36" customHeight="1" x14ac:dyDescent="0.25">
      <c r="A17" s="6" t="s">
        <v>85</v>
      </c>
      <c r="B17" s="7" t="s">
        <v>84</v>
      </c>
      <c r="C17" s="10">
        <v>60000</v>
      </c>
      <c r="D17" s="10">
        <v>60000</v>
      </c>
      <c r="E17" s="22">
        <f t="shared" si="0"/>
        <v>3.9651060605872549E-4</v>
      </c>
      <c r="F17" s="28">
        <f t="shared" si="1"/>
        <v>0</v>
      </c>
      <c r="G17" s="22">
        <f t="shared" si="2"/>
        <v>0</v>
      </c>
      <c r="H17" s="41">
        <v>60000</v>
      </c>
      <c r="I17" s="28">
        <f t="shared" si="3"/>
        <v>0</v>
      </c>
      <c r="J17" s="22">
        <f t="shared" si="4"/>
        <v>0</v>
      </c>
      <c r="K17" s="41">
        <v>60000</v>
      </c>
      <c r="L17" s="28">
        <f t="shared" si="5"/>
        <v>0</v>
      </c>
      <c r="M17" s="22">
        <f t="shared" si="6"/>
        <v>0</v>
      </c>
      <c r="N17" s="28">
        <f t="shared" si="7"/>
        <v>0</v>
      </c>
      <c r="O17" s="22">
        <f t="shared" si="8"/>
        <v>0</v>
      </c>
    </row>
    <row r="18" spans="1:15" ht="31.5" x14ac:dyDescent="0.25">
      <c r="A18" s="6" t="s">
        <v>17</v>
      </c>
      <c r="B18" s="7" t="s">
        <v>18</v>
      </c>
      <c r="C18" s="10">
        <v>129000</v>
      </c>
      <c r="D18" s="10">
        <v>133600</v>
      </c>
      <c r="E18" s="22">
        <f t="shared" si="0"/>
        <v>8.8289694949076204E-4</v>
      </c>
      <c r="F18" s="28">
        <f t="shared" si="1"/>
        <v>4600</v>
      </c>
      <c r="G18" s="22">
        <f t="shared" si="2"/>
        <v>3.5658914728682163</v>
      </c>
      <c r="H18" s="41">
        <v>158600</v>
      </c>
      <c r="I18" s="28">
        <f t="shared" si="3"/>
        <v>25000</v>
      </c>
      <c r="J18" s="22">
        <f t="shared" si="4"/>
        <v>18.712574850299404</v>
      </c>
      <c r="K18" s="41">
        <v>133600</v>
      </c>
      <c r="L18" s="28">
        <f t="shared" si="5"/>
        <v>-25000</v>
      </c>
      <c r="M18" s="22">
        <f t="shared" si="6"/>
        <v>-15.762925598991174</v>
      </c>
      <c r="N18" s="28">
        <f t="shared" si="7"/>
        <v>4600</v>
      </c>
      <c r="O18" s="22">
        <f t="shared" si="8"/>
        <v>3.5658914728682163</v>
      </c>
    </row>
    <row r="19" spans="1:15" x14ac:dyDescent="0.25">
      <c r="A19" s="6" t="s">
        <v>38</v>
      </c>
      <c r="B19" s="7" t="s">
        <v>39</v>
      </c>
      <c r="C19" s="10">
        <v>5139900</v>
      </c>
      <c r="D19" s="10">
        <v>9147900</v>
      </c>
      <c r="E19" s="22">
        <f t="shared" si="0"/>
        <v>6.0453989552743573E-2</v>
      </c>
      <c r="F19" s="28">
        <f t="shared" si="1"/>
        <v>4008000</v>
      </c>
      <c r="G19" s="22">
        <f t="shared" si="2"/>
        <v>77.978170781532697</v>
      </c>
      <c r="H19" s="10">
        <v>9147900</v>
      </c>
      <c r="I19" s="28">
        <f t="shared" si="3"/>
        <v>0</v>
      </c>
      <c r="J19" s="22">
        <f t="shared" si="4"/>
        <v>0</v>
      </c>
      <c r="K19" s="10">
        <v>9147900</v>
      </c>
      <c r="L19" s="28">
        <f t="shared" si="5"/>
        <v>0</v>
      </c>
      <c r="M19" s="22">
        <f t="shared" si="6"/>
        <v>0</v>
      </c>
      <c r="N19" s="28">
        <f t="shared" si="7"/>
        <v>4008000</v>
      </c>
      <c r="O19" s="22">
        <f t="shared" si="8"/>
        <v>77.978170781532697</v>
      </c>
    </row>
    <row r="20" spans="1:15" x14ac:dyDescent="0.25">
      <c r="A20" s="6" t="s">
        <v>19</v>
      </c>
      <c r="B20" s="7" t="s">
        <v>20</v>
      </c>
      <c r="C20" s="10">
        <v>20381900</v>
      </c>
      <c r="D20" s="10">
        <v>154800</v>
      </c>
      <c r="E20" s="22">
        <f t="shared" si="0"/>
        <v>1.0229973636315115E-3</v>
      </c>
      <c r="F20" s="28">
        <f t="shared" si="1"/>
        <v>-20227100</v>
      </c>
      <c r="G20" s="22">
        <f t="shared" si="2"/>
        <v>-99.240502602799538</v>
      </c>
      <c r="H20" s="41">
        <v>154800</v>
      </c>
      <c r="I20" s="28">
        <f t="shared" si="3"/>
        <v>0</v>
      </c>
      <c r="J20" s="22">
        <f t="shared" si="4"/>
        <v>0</v>
      </c>
      <c r="K20" s="41">
        <v>154800</v>
      </c>
      <c r="L20" s="28">
        <f t="shared" si="5"/>
        <v>0</v>
      </c>
      <c r="M20" s="22">
        <f t="shared" si="6"/>
        <v>0</v>
      </c>
      <c r="N20" s="28">
        <f t="shared" si="7"/>
        <v>-20227100</v>
      </c>
      <c r="O20" s="22">
        <f t="shared" si="8"/>
        <v>-99.240502602799538</v>
      </c>
    </row>
    <row r="21" spans="1:15" x14ac:dyDescent="0.25">
      <c r="A21" s="6" t="s">
        <v>21</v>
      </c>
      <c r="B21" s="7" t="s">
        <v>22</v>
      </c>
      <c r="C21" s="10">
        <v>15326900</v>
      </c>
      <c r="D21" s="10">
        <v>8739600</v>
      </c>
      <c r="E21" s="22">
        <f t="shared" si="0"/>
        <v>5.7755734878513945E-2</v>
      </c>
      <c r="F21" s="28">
        <f t="shared" si="1"/>
        <v>-6587300</v>
      </c>
      <c r="G21" s="22">
        <f t="shared" si="2"/>
        <v>-42.978684535033175</v>
      </c>
      <c r="H21" s="10">
        <v>8739600</v>
      </c>
      <c r="I21" s="28">
        <f t="shared" si="3"/>
        <v>0</v>
      </c>
      <c r="J21" s="22">
        <f t="shared" si="4"/>
        <v>0</v>
      </c>
      <c r="K21" s="10">
        <v>8739600</v>
      </c>
      <c r="L21" s="28">
        <f t="shared" si="5"/>
        <v>0</v>
      </c>
      <c r="M21" s="22">
        <f t="shared" si="6"/>
        <v>0</v>
      </c>
      <c r="N21" s="28">
        <f t="shared" si="7"/>
        <v>-6587300</v>
      </c>
      <c r="O21" s="22">
        <f t="shared" si="8"/>
        <v>-42.978684535033175</v>
      </c>
    </row>
    <row r="22" spans="1:15" x14ac:dyDescent="0.25">
      <c r="A22" s="6" t="s">
        <v>82</v>
      </c>
      <c r="B22" s="7" t="s">
        <v>44</v>
      </c>
      <c r="C22" s="10">
        <v>92048800</v>
      </c>
      <c r="D22" s="10">
        <v>99752900</v>
      </c>
      <c r="E22" s="22">
        <f t="shared" si="0"/>
        <v>0.6592180472519239</v>
      </c>
      <c r="F22" s="28">
        <f t="shared" si="1"/>
        <v>7704100</v>
      </c>
      <c r="G22" s="22">
        <f t="shared" si="2"/>
        <v>8.3695822216042046</v>
      </c>
      <c r="H22" s="41">
        <v>99152360</v>
      </c>
      <c r="I22" s="28">
        <f t="shared" si="3"/>
        <v>-600540</v>
      </c>
      <c r="J22" s="22">
        <f t="shared" si="4"/>
        <v>-0.60202761022486584</v>
      </c>
      <c r="K22" s="41">
        <v>100303460</v>
      </c>
      <c r="L22" s="28">
        <f t="shared" si="5"/>
        <v>1151100</v>
      </c>
      <c r="M22" s="22">
        <f t="shared" si="6"/>
        <v>1.1609405968753492</v>
      </c>
      <c r="N22" s="28">
        <f t="shared" si="7"/>
        <v>8254660</v>
      </c>
      <c r="O22" s="22">
        <f t="shared" si="8"/>
        <v>8.9676997418760607</v>
      </c>
    </row>
    <row r="23" spans="1:15" x14ac:dyDescent="0.25">
      <c r="A23" s="6" t="s">
        <v>49</v>
      </c>
      <c r="B23" s="7" t="s">
        <v>50</v>
      </c>
      <c r="C23" s="10">
        <v>4033800</v>
      </c>
      <c r="D23" s="10">
        <v>924900</v>
      </c>
      <c r="E23" s="22">
        <f t="shared" si="0"/>
        <v>6.1122109923952526E-3</v>
      </c>
      <c r="F23" s="28">
        <f t="shared" si="1"/>
        <v>-3108900</v>
      </c>
      <c r="G23" s="22">
        <f t="shared" si="2"/>
        <v>-77.071247954782095</v>
      </c>
      <c r="H23" s="41">
        <v>959500</v>
      </c>
      <c r="I23" s="28">
        <f t="shared" si="3"/>
        <v>34600</v>
      </c>
      <c r="J23" s="22">
        <f t="shared" si="4"/>
        <v>3.7409449670234665</v>
      </c>
      <c r="K23" s="41">
        <v>974500</v>
      </c>
      <c r="L23" s="28">
        <f t="shared" si="5"/>
        <v>15000</v>
      </c>
      <c r="M23" s="22">
        <f t="shared" si="6"/>
        <v>1.5633142261594486</v>
      </c>
      <c r="N23" s="28">
        <f t="shared" si="7"/>
        <v>-3059300</v>
      </c>
      <c r="O23" s="22">
        <f t="shared" si="8"/>
        <v>-75.841638157568539</v>
      </c>
    </row>
    <row r="24" spans="1:15" x14ac:dyDescent="0.25">
      <c r="A24" s="6" t="s">
        <v>23</v>
      </c>
      <c r="B24" s="7" t="s">
        <v>24</v>
      </c>
      <c r="C24" s="10">
        <v>27269500</v>
      </c>
      <c r="D24" s="10">
        <v>28433200</v>
      </c>
      <c r="E24" s="22">
        <f t="shared" si="0"/>
        <v>0.1879010894031492</v>
      </c>
      <c r="F24" s="28">
        <f t="shared" si="1"/>
        <v>1163700</v>
      </c>
      <c r="G24" s="22">
        <f t="shared" si="2"/>
        <v>4.2674049762555342</v>
      </c>
      <c r="H24" s="41">
        <v>28093600</v>
      </c>
      <c r="I24" s="28">
        <f t="shared" si="3"/>
        <v>-339600</v>
      </c>
      <c r="J24" s="22">
        <f t="shared" si="4"/>
        <v>-1.1943784027123314</v>
      </c>
      <c r="K24" s="41">
        <v>28093600</v>
      </c>
      <c r="L24" s="28">
        <f t="shared" si="5"/>
        <v>0</v>
      </c>
      <c r="M24" s="22">
        <f t="shared" si="6"/>
        <v>0</v>
      </c>
      <c r="N24" s="28">
        <f t="shared" si="7"/>
        <v>824100</v>
      </c>
      <c r="O24" s="22">
        <f t="shared" si="8"/>
        <v>3.0220576101505259</v>
      </c>
    </row>
    <row r="25" spans="1:15" x14ac:dyDescent="0.25">
      <c r="A25" s="6" t="s">
        <v>32</v>
      </c>
      <c r="B25" s="7" t="s">
        <v>33</v>
      </c>
      <c r="C25" s="10">
        <v>63500000</v>
      </c>
      <c r="D25" s="10">
        <v>63500000</v>
      </c>
      <c r="E25" s="22">
        <f t="shared" si="0"/>
        <v>0.41964039141215109</v>
      </c>
      <c r="F25" s="28">
        <f t="shared" si="1"/>
        <v>0</v>
      </c>
      <c r="G25" s="22">
        <f t="shared" si="2"/>
        <v>0</v>
      </c>
      <c r="H25" s="41">
        <v>1000000</v>
      </c>
      <c r="I25" s="28">
        <f t="shared" si="3"/>
        <v>-62500000</v>
      </c>
      <c r="J25" s="22">
        <f t="shared" si="4"/>
        <v>-98.425196850393704</v>
      </c>
      <c r="K25" s="41">
        <v>1000000</v>
      </c>
      <c r="L25" s="28">
        <f t="shared" si="5"/>
        <v>0</v>
      </c>
      <c r="M25" s="22">
        <f t="shared" si="6"/>
        <v>0</v>
      </c>
      <c r="N25" s="28">
        <f t="shared" si="7"/>
        <v>-62500000</v>
      </c>
      <c r="O25" s="22">
        <f t="shared" si="8"/>
        <v>-98.425196850393704</v>
      </c>
    </row>
    <row r="26" spans="1:15" x14ac:dyDescent="0.25">
      <c r="A26" s="6" t="s">
        <v>36</v>
      </c>
      <c r="B26" s="7" t="s">
        <v>37</v>
      </c>
      <c r="C26" s="10">
        <v>35817700</v>
      </c>
      <c r="D26" s="10">
        <v>47856700</v>
      </c>
      <c r="E26" s="22">
        <f t="shared" si="0"/>
        <v>0.3162614853495101</v>
      </c>
      <c r="F26" s="28">
        <f t="shared" si="1"/>
        <v>12039000</v>
      </c>
      <c r="G26" s="22">
        <f t="shared" si="2"/>
        <v>33.611873459211495</v>
      </c>
      <c r="H26" s="41">
        <v>48461000</v>
      </c>
      <c r="I26" s="28">
        <f t="shared" si="3"/>
        <v>604300</v>
      </c>
      <c r="J26" s="22">
        <f t="shared" si="4"/>
        <v>1.262728102857082</v>
      </c>
      <c r="K26" s="41">
        <v>49057700</v>
      </c>
      <c r="L26" s="28">
        <f t="shared" si="5"/>
        <v>596700</v>
      </c>
      <c r="M26" s="22">
        <f t="shared" si="6"/>
        <v>1.2312993953901099</v>
      </c>
      <c r="N26" s="28">
        <f t="shared" si="7"/>
        <v>13240000</v>
      </c>
      <c r="O26" s="22">
        <f t="shared" si="8"/>
        <v>36.964964249519085</v>
      </c>
    </row>
    <row r="27" spans="1:15" x14ac:dyDescent="0.25">
      <c r="A27" s="6" t="s">
        <v>25</v>
      </c>
      <c r="B27" s="7" t="s">
        <v>26</v>
      </c>
      <c r="C27" s="10">
        <v>23954500</v>
      </c>
      <c r="D27" s="10">
        <v>29522000</v>
      </c>
      <c r="E27" s="22">
        <f t="shared" si="0"/>
        <v>0.19509643520109488</v>
      </c>
      <c r="F27" s="28">
        <f t="shared" si="1"/>
        <v>5567500</v>
      </c>
      <c r="G27" s="22">
        <f t="shared" si="2"/>
        <v>23.241979586299038</v>
      </c>
      <c r="H27" s="41">
        <v>29995700</v>
      </c>
      <c r="I27" s="28">
        <f t="shared" si="3"/>
        <v>473700</v>
      </c>
      <c r="J27" s="22">
        <f t="shared" si="4"/>
        <v>1.6045660863085232</v>
      </c>
      <c r="K27" s="41">
        <v>30197100</v>
      </c>
      <c r="L27" s="28">
        <f t="shared" si="5"/>
        <v>201400</v>
      </c>
      <c r="M27" s="22">
        <f t="shared" si="6"/>
        <v>0.6714295715719345</v>
      </c>
      <c r="N27" s="28">
        <f t="shared" si="7"/>
        <v>6242600</v>
      </c>
      <c r="O27" s="22">
        <f t="shared" si="8"/>
        <v>26.060239203489942</v>
      </c>
    </row>
    <row r="28" spans="1:15" s="5" customFormat="1" x14ac:dyDescent="0.25">
      <c r="A28" s="3" t="s">
        <v>27</v>
      </c>
      <c r="B28" s="4"/>
      <c r="C28" s="17">
        <f>SUM(C29:C32)</f>
        <v>243777042</v>
      </c>
      <c r="D28" s="17">
        <f>SUM(D29:D32)</f>
        <v>308660134</v>
      </c>
      <c r="E28" s="21">
        <f t="shared" si="0"/>
        <v>2.0397836133084568</v>
      </c>
      <c r="F28" s="24">
        <f t="shared" si="1"/>
        <v>64883092</v>
      </c>
      <c r="G28" s="21">
        <f t="shared" si="2"/>
        <v>26.615751617824614</v>
      </c>
      <c r="H28" s="40">
        <f>SUM(H29:H32)</f>
        <v>610469737</v>
      </c>
      <c r="I28" s="24">
        <f t="shared" si="3"/>
        <v>301809603</v>
      </c>
      <c r="J28" s="21">
        <f t="shared" si="4"/>
        <v>97.780558534974261</v>
      </c>
      <c r="K28" s="40">
        <f>SUM(K29:K32)</f>
        <v>816557365</v>
      </c>
      <c r="L28" s="24">
        <f t="shared" si="5"/>
        <v>206087628</v>
      </c>
      <c r="M28" s="21">
        <f t="shared" si="6"/>
        <v>33.758860678789063</v>
      </c>
      <c r="N28" s="24">
        <f t="shared" si="7"/>
        <v>572780323</v>
      </c>
      <c r="O28" s="21">
        <f t="shared" si="8"/>
        <v>234.96073227437063</v>
      </c>
    </row>
    <row r="29" spans="1:15" ht="31.5" x14ac:dyDescent="0.25">
      <c r="A29" s="6" t="s">
        <v>10</v>
      </c>
      <c r="B29" s="7" t="s">
        <v>11</v>
      </c>
      <c r="C29" s="10">
        <v>87592688</v>
      </c>
      <c r="D29" s="10">
        <v>87635100</v>
      </c>
      <c r="E29" s="22">
        <f t="shared" si="0"/>
        <v>0.57913744355028351</v>
      </c>
      <c r="F29" s="28">
        <f t="shared" si="1"/>
        <v>42412</v>
      </c>
      <c r="G29" s="22">
        <f t="shared" si="2"/>
        <v>4.8419566710862227E-2</v>
      </c>
      <c r="H29" s="41">
        <v>88222200</v>
      </c>
      <c r="I29" s="28">
        <f t="shared" si="3"/>
        <v>587100</v>
      </c>
      <c r="J29" s="22">
        <f t="shared" si="4"/>
        <v>0.66993704577275537</v>
      </c>
      <c r="K29" s="41">
        <v>87392300</v>
      </c>
      <c r="L29" s="28">
        <f t="shared" si="5"/>
        <v>-829900</v>
      </c>
      <c r="M29" s="22">
        <f t="shared" si="6"/>
        <v>-0.94069293216446681</v>
      </c>
      <c r="N29" s="28">
        <f t="shared" si="7"/>
        <v>-200388</v>
      </c>
      <c r="O29" s="22">
        <f t="shared" si="8"/>
        <v>-0.22877252037292806</v>
      </c>
    </row>
    <row r="30" spans="1:15" x14ac:dyDescent="0.25">
      <c r="A30" s="6" t="s">
        <v>28</v>
      </c>
      <c r="B30" s="7" t="s">
        <v>29</v>
      </c>
      <c r="C30" s="10">
        <v>20000000</v>
      </c>
      <c r="D30" s="10">
        <v>20000000</v>
      </c>
      <c r="E30" s="22">
        <f t="shared" si="0"/>
        <v>0.13217020201957513</v>
      </c>
      <c r="F30" s="28">
        <f t="shared" si="1"/>
        <v>0</v>
      </c>
      <c r="G30" s="22">
        <f t="shared" si="2"/>
        <v>0</v>
      </c>
      <c r="H30" s="41">
        <v>20000000</v>
      </c>
      <c r="I30" s="28">
        <f t="shared" si="3"/>
        <v>0</v>
      </c>
      <c r="J30" s="22">
        <f t="shared" si="4"/>
        <v>0</v>
      </c>
      <c r="K30" s="41">
        <v>27284490</v>
      </c>
      <c r="L30" s="28">
        <f t="shared" si="5"/>
        <v>7284490</v>
      </c>
      <c r="M30" s="22">
        <f t="shared" si="6"/>
        <v>36.422449999999998</v>
      </c>
      <c r="N30" s="28">
        <f t="shared" si="7"/>
        <v>7284490</v>
      </c>
      <c r="O30" s="22">
        <f t="shared" si="8"/>
        <v>36.422449999999998</v>
      </c>
    </row>
    <row r="31" spans="1:15" x14ac:dyDescent="0.25">
      <c r="A31" s="6" t="s">
        <v>12</v>
      </c>
      <c r="B31" s="7" t="s">
        <v>13</v>
      </c>
      <c r="C31" s="10">
        <v>136184354</v>
      </c>
      <c r="D31" s="10">
        <v>201025034</v>
      </c>
      <c r="E31" s="22">
        <f t="shared" si="0"/>
        <v>1.328475967738598</v>
      </c>
      <c r="F31" s="28">
        <f t="shared" si="1"/>
        <v>64840680</v>
      </c>
      <c r="G31" s="22">
        <f t="shared" si="2"/>
        <v>47.612429839040118</v>
      </c>
      <c r="H31" s="41">
        <v>502247537</v>
      </c>
      <c r="I31" s="28">
        <f t="shared" si="3"/>
        <v>301222503</v>
      </c>
      <c r="J31" s="22">
        <f t="shared" si="4"/>
        <v>149.84327922063679</v>
      </c>
      <c r="K31" s="41">
        <v>689165065</v>
      </c>
      <c r="L31" s="28">
        <f t="shared" si="5"/>
        <v>186917528</v>
      </c>
      <c r="M31" s="22">
        <f t="shared" si="6"/>
        <v>37.216215955281029</v>
      </c>
      <c r="N31" s="28">
        <f t="shared" si="7"/>
        <v>552980711</v>
      </c>
      <c r="O31" s="22">
        <f t="shared" si="8"/>
        <v>406.05304115919222</v>
      </c>
    </row>
    <row r="32" spans="1:15" x14ac:dyDescent="0.25">
      <c r="A32" s="6" t="s">
        <v>83</v>
      </c>
      <c r="B32" s="7" t="s">
        <v>72</v>
      </c>
      <c r="C32" s="10">
        <v>0</v>
      </c>
      <c r="D32" s="10">
        <v>0</v>
      </c>
      <c r="E32" s="22">
        <f t="shared" si="0"/>
        <v>0</v>
      </c>
      <c r="F32" s="28">
        <f t="shared" si="1"/>
        <v>0</v>
      </c>
      <c r="G32" s="22">
        <v>0</v>
      </c>
      <c r="H32" s="41">
        <v>0</v>
      </c>
      <c r="I32" s="28">
        <f t="shared" si="3"/>
        <v>0</v>
      </c>
      <c r="J32" s="22">
        <v>0</v>
      </c>
      <c r="K32" s="41">
        <v>12715510</v>
      </c>
      <c r="L32" s="28">
        <f t="shared" si="5"/>
        <v>12715510</v>
      </c>
      <c r="M32" s="22" t="e">
        <f t="shared" si="6"/>
        <v>#DIV/0!</v>
      </c>
      <c r="N32" s="28">
        <f t="shared" si="7"/>
        <v>12715510</v>
      </c>
      <c r="O32" s="22" t="e">
        <f t="shared" si="8"/>
        <v>#DIV/0!</v>
      </c>
    </row>
    <row r="33" spans="1:15" s="5" customFormat="1" ht="31.5" x14ac:dyDescent="0.25">
      <c r="A33" s="11" t="s">
        <v>79</v>
      </c>
      <c r="B33" s="4"/>
      <c r="C33" s="17">
        <f>SUM(C34:C38)</f>
        <v>530510100</v>
      </c>
      <c r="D33" s="17">
        <f>SUM(D34:D38)</f>
        <v>690054400</v>
      </c>
      <c r="E33" s="21">
        <f t="shared" si="0"/>
        <v>4.5602314726248361</v>
      </c>
      <c r="F33" s="24">
        <f t="shared" si="1"/>
        <v>159544300</v>
      </c>
      <c r="G33" s="21">
        <f t="shared" si="2"/>
        <v>30.073753543994741</v>
      </c>
      <c r="H33" s="40">
        <f>SUM(H34:H38)</f>
        <v>705423300</v>
      </c>
      <c r="I33" s="24">
        <f t="shared" si="3"/>
        <v>15368900</v>
      </c>
      <c r="J33" s="21">
        <f t="shared" si="4"/>
        <v>2.2272012177590597</v>
      </c>
      <c r="K33" s="40">
        <f>SUM(K34:K38)</f>
        <v>472121800</v>
      </c>
      <c r="L33" s="24">
        <f t="shared" si="5"/>
        <v>-233301500</v>
      </c>
      <c r="M33" s="21">
        <f t="shared" si="6"/>
        <v>-33.072553741845496</v>
      </c>
      <c r="N33" s="24">
        <f t="shared" si="7"/>
        <v>-58388300</v>
      </c>
      <c r="O33" s="21">
        <f t="shared" si="8"/>
        <v>-11.006067556489498</v>
      </c>
    </row>
    <row r="34" spans="1:15" ht="19.5" customHeight="1" x14ac:dyDescent="0.25">
      <c r="A34" s="6" t="s">
        <v>12</v>
      </c>
      <c r="B34" s="7" t="s">
        <v>13</v>
      </c>
      <c r="C34" s="10">
        <v>101240500</v>
      </c>
      <c r="D34" s="10">
        <v>106654100</v>
      </c>
      <c r="E34" s="22">
        <f t="shared" si="0"/>
        <v>0.70482469716079843</v>
      </c>
      <c r="F34" s="28">
        <f t="shared" si="1"/>
        <v>5413600</v>
      </c>
      <c r="G34" s="22">
        <f t="shared" si="2"/>
        <v>5.3472671509919394</v>
      </c>
      <c r="H34" s="41">
        <v>107885000</v>
      </c>
      <c r="I34" s="28">
        <f t="shared" si="3"/>
        <v>1230900</v>
      </c>
      <c r="J34" s="22">
        <f t="shared" si="4"/>
        <v>1.1541047179620847</v>
      </c>
      <c r="K34" s="41">
        <v>106373100</v>
      </c>
      <c r="L34" s="28">
        <f t="shared" si="5"/>
        <v>-1511900</v>
      </c>
      <c r="M34" s="22">
        <f t="shared" si="6"/>
        <v>-1.4013996385039604</v>
      </c>
      <c r="N34" s="28">
        <f t="shared" si="7"/>
        <v>5132600</v>
      </c>
      <c r="O34" s="22">
        <f t="shared" si="8"/>
        <v>5.0697102444180047</v>
      </c>
    </row>
    <row r="35" spans="1:15" x14ac:dyDescent="0.25">
      <c r="A35" s="8" t="s">
        <v>30</v>
      </c>
      <c r="B35" s="9" t="s">
        <v>31</v>
      </c>
      <c r="C35" s="10">
        <v>399752600</v>
      </c>
      <c r="D35" s="10">
        <v>535929300</v>
      </c>
      <c r="E35" s="22">
        <f t="shared" si="0"/>
        <v>3.5416941924604748</v>
      </c>
      <c r="F35" s="28">
        <f t="shared" si="1"/>
        <v>136176700</v>
      </c>
      <c r="G35" s="22">
        <f t="shared" si="2"/>
        <v>34.065244353632721</v>
      </c>
      <c r="H35" s="41">
        <v>554470500</v>
      </c>
      <c r="I35" s="28">
        <f t="shared" si="3"/>
        <v>18541200</v>
      </c>
      <c r="J35" s="22">
        <f t="shared" si="4"/>
        <v>3.4596354407195236</v>
      </c>
      <c r="K35" s="41">
        <v>322715500</v>
      </c>
      <c r="L35" s="28">
        <f t="shared" si="5"/>
        <v>-231755000</v>
      </c>
      <c r="M35" s="22">
        <f t="shared" si="6"/>
        <v>-41.797534765149813</v>
      </c>
      <c r="N35" s="28">
        <f t="shared" si="7"/>
        <v>-77037100</v>
      </c>
      <c r="O35" s="22">
        <f t="shared" si="8"/>
        <v>-19.271194233633508</v>
      </c>
    </row>
    <row r="36" spans="1:15" x14ac:dyDescent="0.25">
      <c r="A36" s="6" t="s">
        <v>67</v>
      </c>
      <c r="B36" s="9" t="s">
        <v>68</v>
      </c>
      <c r="C36" s="10">
        <v>12900</v>
      </c>
      <c r="D36" s="10">
        <v>2200</v>
      </c>
      <c r="E36" s="22">
        <f t="shared" si="0"/>
        <v>1.4538722222153266E-5</v>
      </c>
      <c r="F36" s="28">
        <f t="shared" si="1"/>
        <v>-10700</v>
      </c>
      <c r="G36" s="22">
        <f t="shared" si="2"/>
        <v>-82.945736434108525</v>
      </c>
      <c r="H36" s="41">
        <v>2200</v>
      </c>
      <c r="I36" s="28">
        <f t="shared" si="3"/>
        <v>0</v>
      </c>
      <c r="J36" s="22">
        <f t="shared" si="4"/>
        <v>0</v>
      </c>
      <c r="K36" s="41">
        <v>2200</v>
      </c>
      <c r="L36" s="28">
        <f t="shared" si="5"/>
        <v>0</v>
      </c>
      <c r="M36" s="22">
        <f t="shared" si="6"/>
        <v>0</v>
      </c>
      <c r="N36" s="28">
        <f t="shared" si="7"/>
        <v>-10700</v>
      </c>
      <c r="O36" s="22">
        <f t="shared" si="8"/>
        <v>-82.945736434108525</v>
      </c>
    </row>
    <row r="37" spans="1:15" x14ac:dyDescent="0.25">
      <c r="A37" s="6" t="s">
        <v>32</v>
      </c>
      <c r="B37" s="9" t="s">
        <v>33</v>
      </c>
      <c r="C37" s="10">
        <v>23193100</v>
      </c>
      <c r="D37" s="10">
        <v>40524300</v>
      </c>
      <c r="E37" s="22">
        <f t="shared" si="0"/>
        <v>0.26780524588509347</v>
      </c>
      <c r="F37" s="28">
        <f t="shared" si="1"/>
        <v>17331200</v>
      </c>
      <c r="G37" s="22">
        <f t="shared" si="2"/>
        <v>74.725672721628428</v>
      </c>
      <c r="H37" s="41">
        <v>36125400</v>
      </c>
      <c r="I37" s="28">
        <f t="shared" si="3"/>
        <v>-4398900</v>
      </c>
      <c r="J37" s="22">
        <f t="shared" si="4"/>
        <v>-10.854968500381261</v>
      </c>
      <c r="K37" s="41">
        <v>36125400</v>
      </c>
      <c r="L37" s="28">
        <f t="shared" si="5"/>
        <v>0</v>
      </c>
      <c r="M37" s="22">
        <f t="shared" si="6"/>
        <v>0</v>
      </c>
      <c r="N37" s="28">
        <f t="shared" si="7"/>
        <v>12932300</v>
      </c>
      <c r="O37" s="22">
        <f t="shared" si="8"/>
        <v>55.75925598561642</v>
      </c>
    </row>
    <row r="38" spans="1:15" x14ac:dyDescent="0.25">
      <c r="A38" s="6" t="s">
        <v>34</v>
      </c>
      <c r="B38" s="7" t="s">
        <v>35</v>
      </c>
      <c r="C38" s="10">
        <v>6311000</v>
      </c>
      <c r="D38" s="10">
        <v>6944500</v>
      </c>
      <c r="E38" s="22">
        <f t="shared" si="0"/>
        <v>4.5892798396246978E-2</v>
      </c>
      <c r="F38" s="28">
        <f t="shared" si="1"/>
        <v>633500</v>
      </c>
      <c r="G38" s="22">
        <f t="shared" si="2"/>
        <v>10.03802883853588</v>
      </c>
      <c r="H38" s="41">
        <v>6940200</v>
      </c>
      <c r="I38" s="28">
        <f t="shared" si="3"/>
        <v>-4300</v>
      </c>
      <c r="J38" s="22">
        <f t="shared" si="4"/>
        <v>-6.1919504643952905E-2</v>
      </c>
      <c r="K38" s="41">
        <v>6905600</v>
      </c>
      <c r="L38" s="28">
        <f t="shared" si="5"/>
        <v>-34600</v>
      </c>
      <c r="M38" s="22">
        <f t="shared" si="6"/>
        <v>-0.49854471052707083</v>
      </c>
      <c r="N38" s="28">
        <f t="shared" si="7"/>
        <v>594600</v>
      </c>
      <c r="O38" s="22">
        <f t="shared" si="8"/>
        <v>9.4216447472666829</v>
      </c>
    </row>
    <row r="39" spans="1:15" s="5" customFormat="1" ht="18" customHeight="1" x14ac:dyDescent="0.25">
      <c r="A39" s="11" t="s">
        <v>92</v>
      </c>
      <c r="B39" s="4"/>
      <c r="C39" s="17">
        <f>SUM(C40:C45)</f>
        <v>6340453277</v>
      </c>
      <c r="D39" s="17">
        <f>SUM(D40:D45)</f>
        <v>6792989420</v>
      </c>
      <c r="E39" s="21">
        <f t="shared" si="0"/>
        <v>44.891539197911825</v>
      </c>
      <c r="F39" s="24">
        <f t="shared" si="1"/>
        <v>452536143</v>
      </c>
      <c r="G39" s="21">
        <f t="shared" si="2"/>
        <v>7.1372837749877505</v>
      </c>
      <c r="H39" s="40">
        <f>SUM(H40:H45)</f>
        <v>6751540587</v>
      </c>
      <c r="I39" s="24">
        <f t="shared" si="3"/>
        <v>-41448833</v>
      </c>
      <c r="J39" s="21">
        <f t="shared" si="4"/>
        <v>-0.61017072804449413</v>
      </c>
      <c r="K39" s="40">
        <f>SUM(K40:K45)</f>
        <v>6741332387</v>
      </c>
      <c r="L39" s="24">
        <f t="shared" si="5"/>
        <v>-10208200</v>
      </c>
      <c r="M39" s="21">
        <f t="shared" si="6"/>
        <v>-0.15119808388112688</v>
      </c>
      <c r="N39" s="24">
        <f t="shared" si="7"/>
        <v>400879110</v>
      </c>
      <c r="O39" s="21">
        <f t="shared" si="8"/>
        <v>6.3225623230154469</v>
      </c>
    </row>
    <row r="40" spans="1:15" x14ac:dyDescent="0.25">
      <c r="A40" s="6" t="s">
        <v>38</v>
      </c>
      <c r="B40" s="7" t="s">
        <v>39</v>
      </c>
      <c r="C40" s="10">
        <v>200000</v>
      </c>
      <c r="D40" s="10">
        <v>200000</v>
      </c>
      <c r="E40" s="22">
        <f t="shared" si="0"/>
        <v>1.3217020201957514E-3</v>
      </c>
      <c r="F40" s="28">
        <f t="shared" si="1"/>
        <v>0</v>
      </c>
      <c r="G40" s="22">
        <f t="shared" si="2"/>
        <v>0</v>
      </c>
      <c r="H40" s="41">
        <v>200000</v>
      </c>
      <c r="I40" s="28">
        <f t="shared" si="3"/>
        <v>0</v>
      </c>
      <c r="J40" s="22">
        <f t="shared" si="4"/>
        <v>0</v>
      </c>
      <c r="K40" s="41">
        <v>200000</v>
      </c>
      <c r="L40" s="28">
        <f t="shared" si="5"/>
        <v>0</v>
      </c>
      <c r="M40" s="22">
        <f t="shared" si="6"/>
        <v>0</v>
      </c>
      <c r="N40" s="28">
        <f t="shared" si="7"/>
        <v>0</v>
      </c>
      <c r="O40" s="22">
        <f t="shared" si="8"/>
        <v>0</v>
      </c>
    </row>
    <row r="41" spans="1:15" x14ac:dyDescent="0.25">
      <c r="A41" s="6" t="s">
        <v>40</v>
      </c>
      <c r="B41" s="7" t="s">
        <v>41</v>
      </c>
      <c r="C41" s="10">
        <v>1913212639</v>
      </c>
      <c r="D41" s="10">
        <v>1906752917</v>
      </c>
      <c r="E41" s="22">
        <f t="shared" si="0"/>
        <v>12.600795912065211</v>
      </c>
      <c r="F41" s="28">
        <f t="shared" si="1"/>
        <v>-6459722</v>
      </c>
      <c r="G41" s="22">
        <f t="shared" si="2"/>
        <v>-0.33763743079684616</v>
      </c>
      <c r="H41" s="41">
        <v>1893322519</v>
      </c>
      <c r="I41" s="28">
        <f t="shared" si="3"/>
        <v>-13430398</v>
      </c>
      <c r="J41" s="22">
        <f t="shared" si="4"/>
        <v>-0.70435964095079839</v>
      </c>
      <c r="K41" s="41">
        <v>1895204544</v>
      </c>
      <c r="L41" s="28">
        <f t="shared" si="5"/>
        <v>1882025</v>
      </c>
      <c r="M41" s="22">
        <f t="shared" si="6"/>
        <v>9.9403296644567263E-2</v>
      </c>
      <c r="N41" s="28">
        <f t="shared" si="7"/>
        <v>-18008095</v>
      </c>
      <c r="O41" s="22">
        <f t="shared" si="8"/>
        <v>-0.94124900875694095</v>
      </c>
    </row>
    <row r="42" spans="1:15" x14ac:dyDescent="0.25">
      <c r="A42" s="6" t="s">
        <v>42</v>
      </c>
      <c r="B42" s="7" t="s">
        <v>43</v>
      </c>
      <c r="C42" s="10">
        <v>3812520329</v>
      </c>
      <c r="D42" s="10">
        <v>4219334358</v>
      </c>
      <c r="E42" s="22">
        <f t="shared" si="0"/>
        <v>27.88351372424972</v>
      </c>
      <c r="F42" s="28">
        <f t="shared" si="1"/>
        <v>406814029</v>
      </c>
      <c r="G42" s="22">
        <f t="shared" si="2"/>
        <v>10.670475011124864</v>
      </c>
      <c r="H42" s="41">
        <v>4187230123</v>
      </c>
      <c r="I42" s="28">
        <f t="shared" si="3"/>
        <v>-32104235</v>
      </c>
      <c r="J42" s="22">
        <f t="shared" si="4"/>
        <v>-0.76088388063224954</v>
      </c>
      <c r="K42" s="41">
        <v>4175744298</v>
      </c>
      <c r="L42" s="28">
        <f t="shared" si="5"/>
        <v>-11485825</v>
      </c>
      <c r="M42" s="22">
        <f t="shared" si="6"/>
        <v>-0.27430603674991971</v>
      </c>
      <c r="N42" s="28">
        <f t="shared" si="7"/>
        <v>363223969</v>
      </c>
      <c r="O42" s="22">
        <f t="shared" si="8"/>
        <v>9.5271352715716944</v>
      </c>
    </row>
    <row r="43" spans="1:15" x14ac:dyDescent="0.25">
      <c r="A43" s="6" t="s">
        <v>78</v>
      </c>
      <c r="B43" s="7" t="s">
        <v>73</v>
      </c>
      <c r="C43" s="10">
        <v>278647753</v>
      </c>
      <c r="D43" s="10">
        <v>299992502</v>
      </c>
      <c r="E43" s="22">
        <f t="shared" si="0"/>
        <v>1.9825034796848902</v>
      </c>
      <c r="F43" s="28">
        <f t="shared" si="1"/>
        <v>21344749</v>
      </c>
      <c r="G43" s="22">
        <f t="shared" si="2"/>
        <v>7.6601188311035742</v>
      </c>
      <c r="H43" s="41">
        <v>300866502</v>
      </c>
      <c r="I43" s="28">
        <f t="shared" si="3"/>
        <v>874000</v>
      </c>
      <c r="J43" s="22">
        <f t="shared" si="4"/>
        <v>0.29134061490643148</v>
      </c>
      <c r="K43" s="41">
        <v>300580902</v>
      </c>
      <c r="L43" s="28">
        <f t="shared" si="5"/>
        <v>-285600</v>
      </c>
      <c r="M43" s="22">
        <f t="shared" si="6"/>
        <v>-9.492582195142063E-2</v>
      </c>
      <c r="N43" s="28">
        <f t="shared" si="7"/>
        <v>21933149</v>
      </c>
      <c r="O43" s="22">
        <f t="shared" si="8"/>
        <v>7.8712814884963365</v>
      </c>
    </row>
    <row r="44" spans="1:15" x14ac:dyDescent="0.25">
      <c r="A44" s="6" t="s">
        <v>45</v>
      </c>
      <c r="B44" s="7" t="s">
        <v>46</v>
      </c>
      <c r="C44" s="10">
        <v>269695556</v>
      </c>
      <c r="D44" s="10">
        <v>271363443</v>
      </c>
      <c r="E44" s="22">
        <f t="shared" si="0"/>
        <v>1.7933080541018733</v>
      </c>
      <c r="F44" s="28">
        <f t="shared" si="1"/>
        <v>1667887</v>
      </c>
      <c r="G44" s="22">
        <f t="shared" si="2"/>
        <v>0.61843325293800433</v>
      </c>
      <c r="H44" s="41">
        <v>274575243</v>
      </c>
      <c r="I44" s="28">
        <f t="shared" si="3"/>
        <v>3211800</v>
      </c>
      <c r="J44" s="22">
        <f t="shared" si="4"/>
        <v>1.1835787328214167</v>
      </c>
      <c r="K44" s="41">
        <v>274256443</v>
      </c>
      <c r="L44" s="28">
        <f t="shared" si="5"/>
        <v>-318800</v>
      </c>
      <c r="M44" s="22">
        <f t="shared" si="6"/>
        <v>-0.1161066076157482</v>
      </c>
      <c r="N44" s="28">
        <f t="shared" si="7"/>
        <v>4560887</v>
      </c>
      <c r="O44" s="22">
        <f t="shared" si="8"/>
        <v>1.6911242690257779</v>
      </c>
    </row>
    <row r="45" spans="1:15" x14ac:dyDescent="0.25">
      <c r="A45" s="6" t="s">
        <v>34</v>
      </c>
      <c r="B45" s="7" t="s">
        <v>35</v>
      </c>
      <c r="C45" s="10">
        <v>66177000</v>
      </c>
      <c r="D45" s="10">
        <v>95346200</v>
      </c>
      <c r="E45" s="22">
        <f t="shared" si="0"/>
        <v>0.63009632578994079</v>
      </c>
      <c r="F45" s="28">
        <f t="shared" si="1"/>
        <v>29169200</v>
      </c>
      <c r="G45" s="22">
        <f t="shared" si="2"/>
        <v>44.07754960182541</v>
      </c>
      <c r="H45" s="41">
        <v>95346200</v>
      </c>
      <c r="I45" s="28">
        <f t="shared" si="3"/>
        <v>0</v>
      </c>
      <c r="J45" s="22">
        <f t="shared" si="4"/>
        <v>0</v>
      </c>
      <c r="K45" s="41">
        <v>95346200</v>
      </c>
      <c r="L45" s="28">
        <f t="shared" si="5"/>
        <v>0</v>
      </c>
      <c r="M45" s="22">
        <f t="shared" si="6"/>
        <v>0</v>
      </c>
      <c r="N45" s="28">
        <f t="shared" si="7"/>
        <v>29169200</v>
      </c>
      <c r="O45" s="22">
        <f t="shared" si="8"/>
        <v>44.07754960182541</v>
      </c>
    </row>
    <row r="46" spans="1:15" s="5" customFormat="1" x14ac:dyDescent="0.25">
      <c r="A46" s="3" t="s">
        <v>81</v>
      </c>
      <c r="B46" s="4"/>
      <c r="C46" s="17">
        <f>SUM(C47:C49)</f>
        <v>937684625</v>
      </c>
      <c r="D46" s="17">
        <f>SUM(D47:D49)</f>
        <v>1008279271</v>
      </c>
      <c r="E46" s="21">
        <f t="shared" si="0"/>
        <v>6.6632237470109974</v>
      </c>
      <c r="F46" s="24">
        <f t="shared" si="1"/>
        <v>70594646</v>
      </c>
      <c r="G46" s="21">
        <f t="shared" si="2"/>
        <v>7.5286129384919889</v>
      </c>
      <c r="H46" s="40">
        <f>SUM(H47:H49)</f>
        <v>994747364</v>
      </c>
      <c r="I46" s="24">
        <f t="shared" si="3"/>
        <v>-13531907</v>
      </c>
      <c r="J46" s="21">
        <f t="shared" si="4"/>
        <v>-1.3420792620857185</v>
      </c>
      <c r="K46" s="40">
        <f>SUM(K47:K49)</f>
        <v>995944337</v>
      </c>
      <c r="L46" s="24">
        <f t="shared" si="5"/>
        <v>1196973</v>
      </c>
      <c r="M46" s="21">
        <f t="shared" si="6"/>
        <v>0.12032934625601399</v>
      </c>
      <c r="N46" s="24">
        <f t="shared" si="7"/>
        <v>58259712</v>
      </c>
      <c r="O46" s="21">
        <f t="shared" si="8"/>
        <v>6.2131457045059335</v>
      </c>
    </row>
    <row r="47" spans="1:15" x14ac:dyDescent="0.25">
      <c r="A47" s="6" t="s">
        <v>78</v>
      </c>
      <c r="B47" s="7" t="s">
        <v>73</v>
      </c>
      <c r="C47" s="10">
        <v>279040800</v>
      </c>
      <c r="D47" s="10">
        <v>307427300</v>
      </c>
      <c r="E47" s="22">
        <f t="shared" si="0"/>
        <v>2.0316364173666268</v>
      </c>
      <c r="F47" s="28">
        <f t="shared" si="1"/>
        <v>28386500</v>
      </c>
      <c r="G47" s="22">
        <f t="shared" si="2"/>
        <v>10.172885112141316</v>
      </c>
      <c r="H47" s="41">
        <v>307736600</v>
      </c>
      <c r="I47" s="28">
        <f t="shared" si="3"/>
        <v>309300</v>
      </c>
      <c r="J47" s="22">
        <f t="shared" si="4"/>
        <v>0.10060915214751276</v>
      </c>
      <c r="K47" s="41">
        <v>309298900</v>
      </c>
      <c r="L47" s="28">
        <f t="shared" si="5"/>
        <v>1562300</v>
      </c>
      <c r="M47" s="22">
        <f t="shared" si="6"/>
        <v>0.50767442026720744</v>
      </c>
      <c r="N47" s="28">
        <f t="shared" si="7"/>
        <v>30258100</v>
      </c>
      <c r="O47" s="22">
        <f t="shared" si="8"/>
        <v>10.843611400196679</v>
      </c>
    </row>
    <row r="48" spans="1:15" x14ac:dyDescent="0.25">
      <c r="A48" s="6" t="s">
        <v>47</v>
      </c>
      <c r="B48" s="7" t="s">
        <v>48</v>
      </c>
      <c r="C48" s="10">
        <v>622015625</v>
      </c>
      <c r="D48" s="10">
        <v>665502471</v>
      </c>
      <c r="E48" s="22">
        <f t="shared" si="0"/>
        <v>4.3979798018298224</v>
      </c>
      <c r="F48" s="28">
        <f t="shared" si="1"/>
        <v>43486846</v>
      </c>
      <c r="G48" s="22">
        <f t="shared" si="2"/>
        <v>6.9912787158682619</v>
      </c>
      <c r="H48" s="41">
        <v>652273664</v>
      </c>
      <c r="I48" s="28">
        <f t="shared" si="3"/>
        <v>-13228807</v>
      </c>
      <c r="J48" s="22">
        <f t="shared" si="4"/>
        <v>-1.9877923188056741</v>
      </c>
      <c r="K48" s="41">
        <v>651513137</v>
      </c>
      <c r="L48" s="28">
        <f t="shared" si="5"/>
        <v>-760527</v>
      </c>
      <c r="M48" s="22">
        <f t="shared" si="6"/>
        <v>-0.11659630642391505</v>
      </c>
      <c r="N48" s="28">
        <f t="shared" si="7"/>
        <v>29497512</v>
      </c>
      <c r="O48" s="22">
        <f t="shared" si="8"/>
        <v>4.7422461453440263</v>
      </c>
    </row>
    <row r="49" spans="1:15" x14ac:dyDescent="0.25">
      <c r="A49" s="6" t="s">
        <v>49</v>
      </c>
      <c r="B49" s="7" t="s">
        <v>50</v>
      </c>
      <c r="C49" s="10">
        <v>36628200</v>
      </c>
      <c r="D49" s="10">
        <v>35349500</v>
      </c>
      <c r="E49" s="22">
        <f t="shared" si="0"/>
        <v>0.23360752781454858</v>
      </c>
      <c r="F49" s="28">
        <f t="shared" si="1"/>
        <v>-1278700</v>
      </c>
      <c r="G49" s="22">
        <f t="shared" si="2"/>
        <v>-3.4910260400456536</v>
      </c>
      <c r="H49" s="41">
        <v>34737100</v>
      </c>
      <c r="I49" s="28">
        <f t="shared" si="3"/>
        <v>-612400</v>
      </c>
      <c r="J49" s="22">
        <f t="shared" si="4"/>
        <v>-1.7324148856419441</v>
      </c>
      <c r="K49" s="41">
        <v>35132300</v>
      </c>
      <c r="L49" s="28">
        <f t="shared" si="5"/>
        <v>395200</v>
      </c>
      <c r="M49" s="22">
        <f t="shared" si="6"/>
        <v>1.1376885232215841</v>
      </c>
      <c r="N49" s="28">
        <f t="shared" si="7"/>
        <v>-1495900</v>
      </c>
      <c r="O49" s="22">
        <f t="shared" si="8"/>
        <v>-4.0840117723502658</v>
      </c>
    </row>
    <row r="50" spans="1:15" s="5" customFormat="1" ht="31.5" x14ac:dyDescent="0.25">
      <c r="A50" s="11" t="s">
        <v>51</v>
      </c>
      <c r="B50" s="4"/>
      <c r="C50" s="17">
        <f>SUM(C51:C55)</f>
        <v>965484830</v>
      </c>
      <c r="D50" s="17">
        <f>SUM(D51:D55)</f>
        <v>1086601159</v>
      </c>
      <c r="E50" s="21">
        <f t="shared" si="0"/>
        <v>7.1808147349867246</v>
      </c>
      <c r="F50" s="24">
        <f t="shared" si="1"/>
        <v>121116329</v>
      </c>
      <c r="G50" s="21">
        <f t="shared" si="2"/>
        <v>12.544612327052306</v>
      </c>
      <c r="H50" s="40">
        <f>SUM(H51:H55)</f>
        <v>1019366864</v>
      </c>
      <c r="I50" s="24">
        <f t="shared" si="3"/>
        <v>-67234295</v>
      </c>
      <c r="J50" s="21">
        <f t="shared" si="4"/>
        <v>-6.1875780679155383</v>
      </c>
      <c r="K50" s="40">
        <f>SUM(K51:K55)</f>
        <v>1019564143</v>
      </c>
      <c r="L50" s="24">
        <f t="shared" si="5"/>
        <v>197279</v>
      </c>
      <c r="M50" s="21">
        <f t="shared" si="6"/>
        <v>1.9353091312581228E-2</v>
      </c>
      <c r="N50" s="24">
        <f t="shared" si="7"/>
        <v>54079313</v>
      </c>
      <c r="O50" s="21">
        <f t="shared" si="8"/>
        <v>5.6012597318592725</v>
      </c>
    </row>
    <row r="51" spans="1:15" x14ac:dyDescent="0.25">
      <c r="A51" s="6" t="s">
        <v>45</v>
      </c>
      <c r="B51" s="7" t="s">
        <v>46</v>
      </c>
      <c r="C51" s="10">
        <v>4175848</v>
      </c>
      <c r="D51" s="10">
        <v>5333098</v>
      </c>
      <c r="E51" s="22">
        <f t="shared" si="0"/>
        <v>3.5243832002509613E-2</v>
      </c>
      <c r="F51" s="28">
        <f t="shared" si="1"/>
        <v>1157250</v>
      </c>
      <c r="G51" s="22">
        <f t="shared" si="2"/>
        <v>27.712933995681837</v>
      </c>
      <c r="H51" s="41">
        <v>5333098</v>
      </c>
      <c r="I51" s="28">
        <f t="shared" si="3"/>
        <v>0</v>
      </c>
      <c r="J51" s="22">
        <f t="shared" si="4"/>
        <v>0</v>
      </c>
      <c r="K51" s="41">
        <v>5333098</v>
      </c>
      <c r="L51" s="28">
        <f t="shared" si="5"/>
        <v>0</v>
      </c>
      <c r="M51" s="22">
        <f t="shared" si="6"/>
        <v>0</v>
      </c>
      <c r="N51" s="28">
        <f t="shared" si="7"/>
        <v>1157250</v>
      </c>
      <c r="O51" s="22">
        <f t="shared" si="8"/>
        <v>27.712933995681837</v>
      </c>
    </row>
    <row r="52" spans="1:15" x14ac:dyDescent="0.25">
      <c r="A52" s="6" t="s">
        <v>52</v>
      </c>
      <c r="B52" s="7" t="s">
        <v>53</v>
      </c>
      <c r="C52" s="10">
        <v>276571032</v>
      </c>
      <c r="D52" s="10">
        <v>302759137</v>
      </c>
      <c r="E52" s="22">
        <f t="shared" si="0"/>
        <v>2.0007868150281114</v>
      </c>
      <c r="F52" s="28">
        <f t="shared" si="1"/>
        <v>26188105</v>
      </c>
      <c r="G52" s="22">
        <f t="shared" si="2"/>
        <v>9.4688531950084922</v>
      </c>
      <c r="H52" s="41">
        <v>302282537</v>
      </c>
      <c r="I52" s="28">
        <f t="shared" si="3"/>
        <v>-476600</v>
      </c>
      <c r="J52" s="22">
        <f t="shared" si="4"/>
        <v>-0.15741886594160803</v>
      </c>
      <c r="K52" s="41">
        <v>301818337</v>
      </c>
      <c r="L52" s="28">
        <f t="shared" si="5"/>
        <v>-464200</v>
      </c>
      <c r="M52" s="22">
        <f t="shared" si="6"/>
        <v>-0.15356494113319741</v>
      </c>
      <c r="N52" s="28">
        <f t="shared" si="7"/>
        <v>25247305</v>
      </c>
      <c r="O52" s="22">
        <f t="shared" si="8"/>
        <v>9.1286874179939588</v>
      </c>
    </row>
    <row r="53" spans="1:15" x14ac:dyDescent="0.25">
      <c r="A53" s="6" t="s">
        <v>54</v>
      </c>
      <c r="B53" s="7" t="s">
        <v>55</v>
      </c>
      <c r="C53" s="10">
        <v>9826065</v>
      </c>
      <c r="D53" s="10">
        <v>7961173</v>
      </c>
      <c r="E53" s="22">
        <f t="shared" si="0"/>
        <v>5.2611492186139357E-2</v>
      </c>
      <c r="F53" s="28">
        <f t="shared" si="1"/>
        <v>-1864892</v>
      </c>
      <c r="G53" s="22">
        <f t="shared" si="2"/>
        <v>-18.979031789429442</v>
      </c>
      <c r="H53" s="41">
        <v>7961173</v>
      </c>
      <c r="I53" s="28">
        <f t="shared" si="3"/>
        <v>0</v>
      </c>
      <c r="J53" s="22">
        <f t="shared" si="4"/>
        <v>0</v>
      </c>
      <c r="K53" s="41">
        <v>7961173</v>
      </c>
      <c r="L53" s="28">
        <f t="shared" si="5"/>
        <v>0</v>
      </c>
      <c r="M53" s="22">
        <f t="shared" si="6"/>
        <v>0</v>
      </c>
      <c r="N53" s="28">
        <f t="shared" si="7"/>
        <v>-1864892</v>
      </c>
      <c r="O53" s="22">
        <f t="shared" si="8"/>
        <v>-18.979031789429442</v>
      </c>
    </row>
    <row r="54" spans="1:15" ht="16.5" customHeight="1" x14ac:dyDescent="0.25">
      <c r="A54" s="6" t="s">
        <v>87</v>
      </c>
      <c r="B54" s="7" t="s">
        <v>86</v>
      </c>
      <c r="C54" s="10">
        <v>646000885</v>
      </c>
      <c r="D54" s="10">
        <v>741942351</v>
      </c>
      <c r="E54" s="22">
        <f t="shared" si="0"/>
        <v>4.9031335209274269</v>
      </c>
      <c r="F54" s="28">
        <f t="shared" si="1"/>
        <v>95941466</v>
      </c>
      <c r="G54" s="22">
        <f t="shared" si="2"/>
        <v>14.851599777607106</v>
      </c>
      <c r="H54" s="41">
        <v>675556656</v>
      </c>
      <c r="I54" s="28">
        <f t="shared" si="3"/>
        <v>-66385695</v>
      </c>
      <c r="J54" s="22">
        <f t="shared" si="4"/>
        <v>-8.9475543363341359</v>
      </c>
      <c r="K54" s="41">
        <v>675619135</v>
      </c>
      <c r="L54" s="28">
        <f t="shared" si="5"/>
        <v>62479</v>
      </c>
      <c r="M54" s="22">
        <f t="shared" si="6"/>
        <v>9.2485211188488847E-3</v>
      </c>
      <c r="N54" s="28">
        <f t="shared" si="7"/>
        <v>29618250</v>
      </c>
      <c r="O54" s="22">
        <f t="shared" si="8"/>
        <v>4.584862139933449</v>
      </c>
    </row>
    <row r="55" spans="1:15" x14ac:dyDescent="0.25">
      <c r="A55" s="6" t="s">
        <v>56</v>
      </c>
      <c r="B55" s="7" t="s">
        <v>57</v>
      </c>
      <c r="C55" s="10">
        <v>28911000</v>
      </c>
      <c r="D55" s="10">
        <v>28605400</v>
      </c>
      <c r="E55" s="22">
        <f t="shared" si="0"/>
        <v>0.18903907484253774</v>
      </c>
      <c r="F55" s="28">
        <f t="shared" si="1"/>
        <v>-305600</v>
      </c>
      <c r="G55" s="22">
        <f t="shared" si="2"/>
        <v>-1.0570371139012877</v>
      </c>
      <c r="H55" s="41">
        <v>28233400</v>
      </c>
      <c r="I55" s="28">
        <f t="shared" si="3"/>
        <v>-372000</v>
      </c>
      <c r="J55" s="22">
        <f t="shared" si="4"/>
        <v>-1.3004537604787885</v>
      </c>
      <c r="K55" s="41">
        <v>28832400</v>
      </c>
      <c r="L55" s="28">
        <f t="shared" si="5"/>
        <v>599000</v>
      </c>
      <c r="M55" s="22">
        <f t="shared" si="6"/>
        <v>2.121600657377428</v>
      </c>
      <c r="N55" s="28">
        <f t="shared" si="7"/>
        <v>-78600</v>
      </c>
      <c r="O55" s="22">
        <f t="shared" si="8"/>
        <v>-0.27186883885026703</v>
      </c>
    </row>
    <row r="56" spans="1:15" s="5" customFormat="1" x14ac:dyDescent="0.25">
      <c r="A56" s="30" t="s">
        <v>88</v>
      </c>
      <c r="B56" s="31"/>
      <c r="C56" s="17">
        <f>C57</f>
        <v>37343600</v>
      </c>
      <c r="D56" s="17">
        <f>D57</f>
        <v>39638200</v>
      </c>
      <c r="E56" s="21">
        <f t="shared" si="0"/>
        <v>0.26194944508461615</v>
      </c>
      <c r="F56" s="24">
        <f t="shared" si="1"/>
        <v>2294600</v>
      </c>
      <c r="G56" s="21">
        <f t="shared" si="2"/>
        <v>6.144560245932368</v>
      </c>
      <c r="H56" s="40">
        <f>H57</f>
        <v>39924200</v>
      </c>
      <c r="I56" s="24">
        <f t="shared" si="3"/>
        <v>286000</v>
      </c>
      <c r="J56" s="21">
        <f t="shared" si="4"/>
        <v>0.7215262045198898</v>
      </c>
      <c r="K56" s="40">
        <f>K57</f>
        <v>39609000</v>
      </c>
      <c r="L56" s="24">
        <f t="shared" si="5"/>
        <v>-315200</v>
      </c>
      <c r="M56" s="21">
        <f t="shared" si="6"/>
        <v>-0.78949609510021901</v>
      </c>
      <c r="N56" s="24">
        <f t="shared" si="7"/>
        <v>2265400</v>
      </c>
      <c r="O56" s="21">
        <f t="shared" si="8"/>
        <v>6.0663674632333198</v>
      </c>
    </row>
    <row r="57" spans="1:15" ht="31.5" x14ac:dyDescent="0.25">
      <c r="A57" s="6" t="s">
        <v>10</v>
      </c>
      <c r="B57" s="7" t="s">
        <v>11</v>
      </c>
      <c r="C57" s="10">
        <v>37343600</v>
      </c>
      <c r="D57" s="10">
        <v>39638200</v>
      </c>
      <c r="E57" s="22">
        <f t="shared" si="0"/>
        <v>0.26194944508461615</v>
      </c>
      <c r="F57" s="28">
        <f t="shared" si="1"/>
        <v>2294600</v>
      </c>
      <c r="G57" s="22">
        <f t="shared" si="2"/>
        <v>6.144560245932368</v>
      </c>
      <c r="H57" s="41">
        <v>39924200</v>
      </c>
      <c r="I57" s="28">
        <f t="shared" si="3"/>
        <v>286000</v>
      </c>
      <c r="J57" s="22">
        <f t="shared" si="4"/>
        <v>0.7215262045198898</v>
      </c>
      <c r="K57" s="41">
        <v>39609000</v>
      </c>
      <c r="L57" s="28">
        <f t="shared" si="5"/>
        <v>-315200</v>
      </c>
      <c r="M57" s="22">
        <f t="shared" si="6"/>
        <v>-0.78949609510021901</v>
      </c>
      <c r="N57" s="28">
        <f t="shared" si="7"/>
        <v>2265400</v>
      </c>
      <c r="O57" s="22">
        <f t="shared" si="8"/>
        <v>6.0663674632333198</v>
      </c>
    </row>
    <row r="58" spans="1:15" s="5" customFormat="1" ht="31.5" x14ac:dyDescent="0.25">
      <c r="A58" s="11" t="s">
        <v>80</v>
      </c>
      <c r="B58" s="4"/>
      <c r="C58" s="17">
        <f>SUM(C59:C67)</f>
        <v>2434791048</v>
      </c>
      <c r="D58" s="17">
        <f>SUM(D59:D67)</f>
        <v>1363876187</v>
      </c>
      <c r="E58" s="21">
        <f t="shared" si="0"/>
        <v>9.0131895582738935</v>
      </c>
      <c r="F58" s="24">
        <f t="shared" si="1"/>
        <v>-1070914861</v>
      </c>
      <c r="G58" s="21">
        <f t="shared" si="2"/>
        <v>-43.983850765332697</v>
      </c>
      <c r="H58" s="40">
        <f>SUM(H59:H67)</f>
        <v>877556466</v>
      </c>
      <c r="I58" s="24">
        <f t="shared" si="3"/>
        <v>-486319721</v>
      </c>
      <c r="J58" s="21">
        <f t="shared" si="4"/>
        <v>-35.657175162630793</v>
      </c>
      <c r="K58" s="40">
        <f>SUM(K59:K67)</f>
        <v>478925216</v>
      </c>
      <c r="L58" s="24">
        <f t="shared" si="5"/>
        <v>-398631250</v>
      </c>
      <c r="M58" s="21">
        <f t="shared" si="6"/>
        <v>-45.425139628564935</v>
      </c>
      <c r="N58" s="24">
        <f t="shared" si="7"/>
        <v>-1955865832</v>
      </c>
      <c r="O58" s="21">
        <f t="shared" si="8"/>
        <v>-80.329925379288653</v>
      </c>
    </row>
    <row r="59" spans="1:15" x14ac:dyDescent="0.25">
      <c r="A59" s="6" t="s">
        <v>12</v>
      </c>
      <c r="B59" s="7" t="s">
        <v>13</v>
      </c>
      <c r="C59" s="10">
        <v>96645500</v>
      </c>
      <c r="D59" s="10">
        <v>97884900</v>
      </c>
      <c r="E59" s="22">
        <f t="shared" si="0"/>
        <v>0.64687335038329552</v>
      </c>
      <c r="F59" s="28">
        <f t="shared" si="1"/>
        <v>1239400</v>
      </c>
      <c r="G59" s="22">
        <f t="shared" si="2"/>
        <v>1.2824187365164477</v>
      </c>
      <c r="H59" s="41">
        <v>99824500</v>
      </c>
      <c r="I59" s="28">
        <f t="shared" si="3"/>
        <v>1939600</v>
      </c>
      <c r="J59" s="22">
        <f t="shared" si="4"/>
        <v>1.9815109378463944</v>
      </c>
      <c r="K59" s="41">
        <v>98350400</v>
      </c>
      <c r="L59" s="28">
        <f t="shared" si="5"/>
        <v>-1474100</v>
      </c>
      <c r="M59" s="22">
        <f t="shared" si="6"/>
        <v>-1.4766915937470202</v>
      </c>
      <c r="N59" s="28">
        <f t="shared" si="7"/>
        <v>1704900</v>
      </c>
      <c r="O59" s="22">
        <f t="shared" si="8"/>
        <v>1.7640759269702073</v>
      </c>
    </row>
    <row r="60" spans="1:15" x14ac:dyDescent="0.25">
      <c r="A60" s="6" t="s">
        <v>21</v>
      </c>
      <c r="B60" s="7" t="s">
        <v>22</v>
      </c>
      <c r="C60" s="10">
        <v>69945200</v>
      </c>
      <c r="D60" s="10">
        <v>74365616</v>
      </c>
      <c r="E60" s="22">
        <f t="shared" si="0"/>
        <v>0.49144592450150748</v>
      </c>
      <c r="F60" s="28">
        <f t="shared" si="1"/>
        <v>4420416</v>
      </c>
      <c r="G60" s="22">
        <f t="shared" si="2"/>
        <v>6.3198275221173077</v>
      </c>
      <c r="H60" s="41">
        <v>76080616</v>
      </c>
      <c r="I60" s="28">
        <f t="shared" si="3"/>
        <v>1715000</v>
      </c>
      <c r="J60" s="22">
        <f t="shared" si="4"/>
        <v>2.3061733261242665</v>
      </c>
      <c r="K60" s="41">
        <v>75868916</v>
      </c>
      <c r="L60" s="28">
        <f t="shared" si="5"/>
        <v>-211700</v>
      </c>
      <c r="M60" s="22">
        <f t="shared" si="6"/>
        <v>-0.27825747362508935</v>
      </c>
      <c r="N60" s="28">
        <f t="shared" si="7"/>
        <v>5923716</v>
      </c>
      <c r="O60" s="22">
        <f t="shared" si="8"/>
        <v>8.4690815095245853</v>
      </c>
    </row>
    <row r="61" spans="1:15" x14ac:dyDescent="0.25">
      <c r="A61" s="6" t="s">
        <v>60</v>
      </c>
      <c r="B61" s="7" t="s">
        <v>61</v>
      </c>
      <c r="C61" s="10">
        <v>222034911</v>
      </c>
      <c r="D61" s="10">
        <v>96199001</v>
      </c>
      <c r="E61" s="22">
        <f t="shared" si="0"/>
        <v>0.63573206981256558</v>
      </c>
      <c r="F61" s="28">
        <f t="shared" si="1"/>
        <v>-125835910</v>
      </c>
      <c r="G61" s="22">
        <f t="shared" si="2"/>
        <v>-56.673929983920409</v>
      </c>
      <c r="H61" s="41">
        <v>516936500</v>
      </c>
      <c r="I61" s="28">
        <f t="shared" si="3"/>
        <v>420737499</v>
      </c>
      <c r="J61" s="22">
        <f t="shared" si="4"/>
        <v>437.3616093996651</v>
      </c>
      <c r="K61" s="41">
        <v>304705900</v>
      </c>
      <c r="L61" s="28">
        <f t="shared" si="5"/>
        <v>-212230600</v>
      </c>
      <c r="M61" s="22">
        <f t="shared" si="6"/>
        <v>-41.0554487833612</v>
      </c>
      <c r="N61" s="28">
        <f t="shared" si="7"/>
        <v>82670989</v>
      </c>
      <c r="O61" s="22">
        <f t="shared" si="8"/>
        <v>37.233329041665883</v>
      </c>
    </row>
    <row r="62" spans="1:15" x14ac:dyDescent="0.25">
      <c r="A62" s="6" t="s">
        <v>65</v>
      </c>
      <c r="B62" s="7" t="s">
        <v>66</v>
      </c>
      <c r="C62" s="10">
        <v>52020956</v>
      </c>
      <c r="D62" s="10">
        <v>438219858</v>
      </c>
      <c r="E62" s="22">
        <f t="shared" si="0"/>
        <v>2.8959803580424768</v>
      </c>
      <c r="F62" s="28">
        <f t="shared" si="1"/>
        <v>386198902</v>
      </c>
      <c r="G62" s="22">
        <f t="shared" si="2"/>
        <v>742.39101257577806</v>
      </c>
      <c r="H62" s="41">
        <v>0</v>
      </c>
      <c r="I62" s="28">
        <f t="shared" si="3"/>
        <v>-438219858</v>
      </c>
      <c r="J62" s="22">
        <f t="shared" si="4"/>
        <v>-100</v>
      </c>
      <c r="K62" s="41">
        <v>0</v>
      </c>
      <c r="L62" s="28">
        <f t="shared" si="5"/>
        <v>0</v>
      </c>
      <c r="M62" s="22" t="e">
        <f t="shared" si="6"/>
        <v>#DIV/0!</v>
      </c>
      <c r="N62" s="28">
        <f t="shared" si="7"/>
        <v>-52020956</v>
      </c>
      <c r="O62" s="22">
        <f t="shared" si="8"/>
        <v>-100</v>
      </c>
    </row>
    <row r="63" spans="1:15" x14ac:dyDescent="0.25">
      <c r="A63" s="6" t="s">
        <v>40</v>
      </c>
      <c r="B63" s="7" t="s">
        <v>41</v>
      </c>
      <c r="C63" s="10">
        <v>241271925</v>
      </c>
      <c r="D63" s="10">
        <v>4371260</v>
      </c>
      <c r="E63" s="22">
        <f t="shared" si="0"/>
        <v>2.8887515864004405E-2</v>
      </c>
      <c r="F63" s="28">
        <f t="shared" si="1"/>
        <v>-236900665</v>
      </c>
      <c r="G63" s="22">
        <f t="shared" si="2"/>
        <v>-98.188243410417513</v>
      </c>
      <c r="H63" s="41">
        <v>0</v>
      </c>
      <c r="I63" s="28">
        <f t="shared" si="3"/>
        <v>-4371260</v>
      </c>
      <c r="J63" s="22">
        <f t="shared" si="4"/>
        <v>-100</v>
      </c>
      <c r="K63" s="41">
        <v>0</v>
      </c>
      <c r="L63" s="28">
        <f t="shared" si="5"/>
        <v>0</v>
      </c>
      <c r="M63" s="22" t="e">
        <f t="shared" si="6"/>
        <v>#DIV/0!</v>
      </c>
      <c r="N63" s="28">
        <f t="shared" si="7"/>
        <v>-241271925</v>
      </c>
      <c r="O63" s="22">
        <f t="shared" si="8"/>
        <v>-100</v>
      </c>
    </row>
    <row r="64" spans="1:15" x14ac:dyDescent="0.25">
      <c r="A64" s="6" t="s">
        <v>42</v>
      </c>
      <c r="B64" s="7" t="s">
        <v>43</v>
      </c>
      <c r="C64" s="10">
        <v>3104298</v>
      </c>
      <c r="D64" s="10">
        <v>341810554</v>
      </c>
      <c r="E64" s="22">
        <f t="shared" si="0"/>
        <v>2.2588584987301452</v>
      </c>
      <c r="F64" s="28">
        <f t="shared" si="1"/>
        <v>338706256</v>
      </c>
      <c r="G64" s="22">
        <f t="shared" si="2"/>
        <v>10910.880849712239</v>
      </c>
      <c r="H64" s="41">
        <v>0</v>
      </c>
      <c r="I64" s="28">
        <f t="shared" si="3"/>
        <v>-341810554</v>
      </c>
      <c r="J64" s="22">
        <f t="shared" si="4"/>
        <v>-100</v>
      </c>
      <c r="K64" s="41">
        <v>0</v>
      </c>
      <c r="L64" s="28">
        <f t="shared" si="5"/>
        <v>0</v>
      </c>
      <c r="M64" s="22" t="e">
        <f t="shared" si="6"/>
        <v>#DIV/0!</v>
      </c>
      <c r="N64" s="28">
        <f t="shared" si="7"/>
        <v>-3104298</v>
      </c>
      <c r="O64" s="22">
        <f t="shared" si="8"/>
        <v>-100</v>
      </c>
    </row>
    <row r="65" spans="1:15" x14ac:dyDescent="0.25">
      <c r="A65" s="6" t="s">
        <v>78</v>
      </c>
      <c r="B65" s="7" t="s">
        <v>73</v>
      </c>
      <c r="C65" s="10">
        <v>118280687</v>
      </c>
      <c r="D65" s="10">
        <v>54646337</v>
      </c>
      <c r="E65" s="22">
        <f t="shared" si="0"/>
        <v>0.36113087004598921</v>
      </c>
      <c r="F65" s="28">
        <f t="shared" si="1"/>
        <v>-63634350</v>
      </c>
      <c r="G65" s="22">
        <f t="shared" si="2"/>
        <v>-53.799442338376004</v>
      </c>
      <c r="H65" s="41">
        <v>0</v>
      </c>
      <c r="I65" s="28">
        <f t="shared" si="3"/>
        <v>-54646337</v>
      </c>
      <c r="J65" s="22">
        <f t="shared" si="4"/>
        <v>-100</v>
      </c>
      <c r="K65" s="41">
        <v>0</v>
      </c>
      <c r="L65" s="28">
        <f t="shared" si="5"/>
        <v>0</v>
      </c>
      <c r="M65" s="22" t="e">
        <f t="shared" si="6"/>
        <v>#DIV/0!</v>
      </c>
      <c r="N65" s="28">
        <f t="shared" si="7"/>
        <v>-118280687</v>
      </c>
      <c r="O65" s="22">
        <f t="shared" si="8"/>
        <v>-100</v>
      </c>
    </row>
    <row r="66" spans="1:15" x14ac:dyDescent="0.25">
      <c r="A66" s="6" t="s">
        <v>96</v>
      </c>
      <c r="B66" s="7" t="s">
        <v>48</v>
      </c>
      <c r="C66" s="10">
        <v>42232236</v>
      </c>
      <c r="D66" s="10">
        <v>167372800</v>
      </c>
      <c r="E66" s="22">
        <f t="shared" si="0"/>
        <v>1.1060848394290974</v>
      </c>
      <c r="F66" s="28">
        <f t="shared" si="1"/>
        <v>125140564</v>
      </c>
      <c r="G66" s="22">
        <f t="shared" si="2"/>
        <v>296.31526969114304</v>
      </c>
      <c r="H66" s="41">
        <v>0</v>
      </c>
      <c r="I66" s="28">
        <f t="shared" si="3"/>
        <v>-167372800</v>
      </c>
      <c r="J66" s="22">
        <f t="shared" si="4"/>
        <v>-100</v>
      </c>
      <c r="K66" s="41">
        <v>0</v>
      </c>
      <c r="L66" s="28">
        <f t="shared" si="5"/>
        <v>0</v>
      </c>
      <c r="M66" s="22" t="e">
        <f t="shared" si="6"/>
        <v>#DIV/0!</v>
      </c>
      <c r="N66" s="28">
        <f t="shared" si="7"/>
        <v>-42232236</v>
      </c>
      <c r="O66" s="22">
        <f t="shared" si="8"/>
        <v>-100</v>
      </c>
    </row>
    <row r="67" spans="1:15" ht="21" customHeight="1" x14ac:dyDescent="0.25">
      <c r="A67" s="6" t="s">
        <v>54</v>
      </c>
      <c r="B67" s="7" t="s">
        <v>55</v>
      </c>
      <c r="C67" s="10">
        <v>1589255335</v>
      </c>
      <c r="D67" s="10">
        <v>89005861</v>
      </c>
      <c r="E67" s="22">
        <f t="shared" si="0"/>
        <v>0.5881961314648112</v>
      </c>
      <c r="F67" s="28">
        <f t="shared" si="1"/>
        <v>-1500249474</v>
      </c>
      <c r="G67" s="22">
        <f t="shared" si="2"/>
        <v>-94.399524164567296</v>
      </c>
      <c r="H67" s="41">
        <v>184714850</v>
      </c>
      <c r="I67" s="28">
        <f t="shared" si="3"/>
        <v>95708989</v>
      </c>
      <c r="J67" s="22">
        <f t="shared" si="4"/>
        <v>107.53110854126783</v>
      </c>
      <c r="K67" s="41">
        <v>0</v>
      </c>
      <c r="L67" s="28">
        <f t="shared" si="5"/>
        <v>-184714850</v>
      </c>
      <c r="M67" s="22">
        <f t="shared" si="6"/>
        <v>-100</v>
      </c>
      <c r="N67" s="28">
        <f t="shared" si="7"/>
        <v>-1589255335</v>
      </c>
      <c r="O67" s="22">
        <f t="shared" si="8"/>
        <v>-100</v>
      </c>
    </row>
    <row r="68" spans="1:15" s="5" customFormat="1" ht="31.5" x14ac:dyDescent="0.25">
      <c r="A68" s="11" t="s">
        <v>62</v>
      </c>
      <c r="B68" s="4"/>
      <c r="C68" s="17">
        <f>SUM(C69:C81)</f>
        <v>2613845083</v>
      </c>
      <c r="D68" s="17">
        <f>SUM(D69:D81)</f>
        <v>2927300201</v>
      </c>
      <c r="E68" s="21">
        <f t="shared" si="0"/>
        <v>19.345092946905645</v>
      </c>
      <c r="F68" s="24">
        <f t="shared" si="1"/>
        <v>313455118</v>
      </c>
      <c r="G68" s="21">
        <f t="shared" si="2"/>
        <v>11.992107720486516</v>
      </c>
      <c r="H68" s="40">
        <f>SUM(H69:H81)</f>
        <v>2517801126</v>
      </c>
      <c r="I68" s="24">
        <f t="shared" si="3"/>
        <v>-409499075</v>
      </c>
      <c r="J68" s="21">
        <f t="shared" si="4"/>
        <v>-13.988967542861175</v>
      </c>
      <c r="K68" s="40">
        <f>SUM(K69:K81)</f>
        <v>2423721156</v>
      </c>
      <c r="L68" s="24">
        <f t="shared" si="5"/>
        <v>-94079970</v>
      </c>
      <c r="M68" s="21">
        <f t="shared" si="6"/>
        <v>-3.7365925778841671</v>
      </c>
      <c r="N68" s="24">
        <f t="shared" si="7"/>
        <v>-190123927</v>
      </c>
      <c r="O68" s="21">
        <f t="shared" si="8"/>
        <v>-7.2737259081088439</v>
      </c>
    </row>
    <row r="69" spans="1:15" x14ac:dyDescent="0.25">
      <c r="A69" s="6" t="s">
        <v>12</v>
      </c>
      <c r="B69" s="7" t="s">
        <v>13</v>
      </c>
      <c r="C69" s="10">
        <v>168706600</v>
      </c>
      <c r="D69" s="10">
        <v>191855534</v>
      </c>
      <c r="E69" s="22">
        <f t="shared" si="0"/>
        <v>1.2678792343676735</v>
      </c>
      <c r="F69" s="28">
        <f t="shared" ref="F69:F82" si="9">D69-C69</f>
        <v>23148934</v>
      </c>
      <c r="G69" s="22">
        <f t="shared" ref="G69:G82" si="10">(D69/C69*100)-100</f>
        <v>13.721415759667963</v>
      </c>
      <c r="H69" s="41">
        <v>189041400</v>
      </c>
      <c r="I69" s="28">
        <f t="shared" ref="I69:I82" si="11">H69-D69</f>
        <v>-2814134</v>
      </c>
      <c r="J69" s="22">
        <f t="shared" ref="J69:J82" si="12">(H69/D69*100)-100</f>
        <v>-1.4667984505466478</v>
      </c>
      <c r="K69" s="41">
        <v>188172300</v>
      </c>
      <c r="L69" s="28">
        <f t="shared" ref="L69:L82" si="13">K69-H69</f>
        <v>-869100</v>
      </c>
      <c r="M69" s="22">
        <f t="shared" ref="M69:M82" si="14">(K69/H69*100)-100</f>
        <v>-0.45974056476516978</v>
      </c>
      <c r="N69" s="28">
        <f t="shared" ref="N69:N82" si="15">K69-C69</f>
        <v>19465700</v>
      </c>
      <c r="O69" s="22">
        <f t="shared" ref="O69:O82" si="16">(K69/C69*100)-100</f>
        <v>11.538197082983118</v>
      </c>
    </row>
    <row r="70" spans="1:15" ht="37.5" customHeight="1" x14ac:dyDescent="0.25">
      <c r="A70" s="6" t="s">
        <v>85</v>
      </c>
      <c r="B70" s="7" t="s">
        <v>84</v>
      </c>
      <c r="C70" s="10">
        <v>38723600</v>
      </c>
      <c r="D70" s="10">
        <v>42339300</v>
      </c>
      <c r="E70" s="22">
        <f t="shared" si="0"/>
        <v>0.27979969171836988</v>
      </c>
      <c r="F70" s="28">
        <f t="shared" si="9"/>
        <v>3615700</v>
      </c>
      <c r="G70" s="22">
        <f t="shared" si="10"/>
        <v>9.3372000537140138</v>
      </c>
      <c r="H70" s="41">
        <v>42550700</v>
      </c>
      <c r="I70" s="28">
        <f t="shared" si="11"/>
        <v>211400</v>
      </c>
      <c r="J70" s="22">
        <f t="shared" si="12"/>
        <v>0.49929970500220122</v>
      </c>
      <c r="K70" s="41">
        <v>42959900</v>
      </c>
      <c r="L70" s="28">
        <f t="shared" si="13"/>
        <v>409200</v>
      </c>
      <c r="M70" s="22">
        <f t="shared" si="14"/>
        <v>0.96167630614772293</v>
      </c>
      <c r="N70" s="28">
        <f t="shared" si="15"/>
        <v>4236300</v>
      </c>
      <c r="O70" s="22">
        <f t="shared" si="16"/>
        <v>10.939840304103953</v>
      </c>
    </row>
    <row r="71" spans="1:15" ht="31.5" x14ac:dyDescent="0.25">
      <c r="A71" s="6" t="s">
        <v>17</v>
      </c>
      <c r="B71" s="7" t="s">
        <v>18</v>
      </c>
      <c r="C71" s="10">
        <v>3051000</v>
      </c>
      <c r="D71" s="10">
        <v>5203500</v>
      </c>
      <c r="E71" s="22">
        <f t="shared" si="0"/>
        <v>3.4387382310442964E-2</v>
      </c>
      <c r="F71" s="28">
        <f t="shared" si="9"/>
        <v>2152500</v>
      </c>
      <c r="G71" s="22">
        <f t="shared" si="10"/>
        <v>70.55063913470994</v>
      </c>
      <c r="H71" s="41">
        <v>5203500</v>
      </c>
      <c r="I71" s="28">
        <f t="shared" si="11"/>
        <v>0</v>
      </c>
      <c r="J71" s="22">
        <f t="shared" si="12"/>
        <v>0</v>
      </c>
      <c r="K71" s="41">
        <v>5203500</v>
      </c>
      <c r="L71" s="28">
        <f t="shared" si="13"/>
        <v>0</v>
      </c>
      <c r="M71" s="22">
        <f t="shared" si="14"/>
        <v>0</v>
      </c>
      <c r="N71" s="28">
        <f t="shared" si="15"/>
        <v>2152500</v>
      </c>
      <c r="O71" s="22">
        <f t="shared" si="16"/>
        <v>70.55063913470994</v>
      </c>
    </row>
    <row r="72" spans="1:15" x14ac:dyDescent="0.25">
      <c r="A72" s="8" t="s">
        <v>19</v>
      </c>
      <c r="B72" s="9" t="s">
        <v>20</v>
      </c>
      <c r="C72" s="10">
        <v>14473800</v>
      </c>
      <c r="D72" s="10">
        <v>12870400</v>
      </c>
      <c r="E72" s="22">
        <f t="shared" ref="E72:E82" si="17">D72/15132003806*100</f>
        <v>8.5054168403636998E-2</v>
      </c>
      <c r="F72" s="28">
        <f t="shared" si="9"/>
        <v>-1603400</v>
      </c>
      <c r="G72" s="22">
        <f t="shared" si="10"/>
        <v>-11.077947740054441</v>
      </c>
      <c r="H72" s="41">
        <v>12870400</v>
      </c>
      <c r="I72" s="28">
        <f t="shared" si="11"/>
        <v>0</v>
      </c>
      <c r="J72" s="22">
        <f t="shared" si="12"/>
        <v>0</v>
      </c>
      <c r="K72" s="41">
        <v>12870400</v>
      </c>
      <c r="L72" s="28">
        <f t="shared" si="13"/>
        <v>0</v>
      </c>
      <c r="M72" s="22">
        <f t="shared" si="14"/>
        <v>0</v>
      </c>
      <c r="N72" s="28">
        <f t="shared" si="15"/>
        <v>-1603400</v>
      </c>
      <c r="O72" s="22">
        <f t="shared" si="16"/>
        <v>-11.077947740054441</v>
      </c>
    </row>
    <row r="73" spans="1:15" x14ac:dyDescent="0.25">
      <c r="A73" s="6" t="s">
        <v>63</v>
      </c>
      <c r="B73" s="7" t="s">
        <v>64</v>
      </c>
      <c r="C73" s="10">
        <v>457365300</v>
      </c>
      <c r="D73" s="10">
        <v>492825000</v>
      </c>
      <c r="E73" s="22">
        <f t="shared" si="17"/>
        <v>3.2568389905148565</v>
      </c>
      <c r="F73" s="28">
        <f t="shared" si="9"/>
        <v>35459700</v>
      </c>
      <c r="G73" s="22">
        <f t="shared" si="10"/>
        <v>7.753036795751683</v>
      </c>
      <c r="H73" s="41">
        <v>492825000</v>
      </c>
      <c r="I73" s="28">
        <f t="shared" si="11"/>
        <v>0</v>
      </c>
      <c r="J73" s="22">
        <f t="shared" si="12"/>
        <v>0</v>
      </c>
      <c r="K73" s="41">
        <v>492825000</v>
      </c>
      <c r="L73" s="28">
        <f t="shared" si="13"/>
        <v>0</v>
      </c>
      <c r="M73" s="22">
        <f t="shared" si="14"/>
        <v>0</v>
      </c>
      <c r="N73" s="28">
        <f t="shared" si="15"/>
        <v>35459700</v>
      </c>
      <c r="O73" s="22">
        <f t="shared" si="16"/>
        <v>7.753036795751683</v>
      </c>
    </row>
    <row r="74" spans="1:15" x14ac:dyDescent="0.25">
      <c r="A74" s="6" t="s">
        <v>58</v>
      </c>
      <c r="B74" s="7" t="s">
        <v>59</v>
      </c>
      <c r="C74" s="10">
        <v>624702605</v>
      </c>
      <c r="D74" s="10">
        <v>767619862</v>
      </c>
      <c r="E74" s="22">
        <f t="shared" si="17"/>
        <v>5.0728236117389196</v>
      </c>
      <c r="F74" s="28">
        <f t="shared" si="9"/>
        <v>142917257</v>
      </c>
      <c r="G74" s="22">
        <f t="shared" si="10"/>
        <v>22.877647036544687</v>
      </c>
      <c r="H74" s="41">
        <v>628696762</v>
      </c>
      <c r="I74" s="28">
        <f t="shared" si="11"/>
        <v>-138923100</v>
      </c>
      <c r="J74" s="22">
        <f t="shared" si="12"/>
        <v>-18.097903256182292</v>
      </c>
      <c r="K74" s="41">
        <v>512379092</v>
      </c>
      <c r="L74" s="28">
        <f t="shared" si="13"/>
        <v>-116317670</v>
      </c>
      <c r="M74" s="22">
        <f t="shared" si="14"/>
        <v>-18.501394794840692</v>
      </c>
      <c r="N74" s="28">
        <f t="shared" si="15"/>
        <v>-112323513</v>
      </c>
      <c r="O74" s="22">
        <f t="shared" si="16"/>
        <v>-17.980317690527315</v>
      </c>
    </row>
    <row r="75" spans="1:15" x14ac:dyDescent="0.25">
      <c r="A75" s="6" t="s">
        <v>30</v>
      </c>
      <c r="B75" s="7" t="s">
        <v>31</v>
      </c>
      <c r="C75" s="10">
        <v>37482048</v>
      </c>
      <c r="D75" s="10">
        <v>82001010</v>
      </c>
      <c r="E75" s="22">
        <f t="shared" si="17"/>
        <v>0.5419045028754601</v>
      </c>
      <c r="F75" s="28">
        <f t="shared" si="9"/>
        <v>44518962</v>
      </c>
      <c r="G75" s="22">
        <f t="shared" si="10"/>
        <v>118.77409153309873</v>
      </c>
      <c r="H75" s="41">
        <v>45756400</v>
      </c>
      <c r="I75" s="28">
        <f t="shared" si="11"/>
        <v>-36244610</v>
      </c>
      <c r="J75" s="22">
        <f t="shared" si="12"/>
        <v>-44.200199485347802</v>
      </c>
      <c r="K75" s="41">
        <v>45756400</v>
      </c>
      <c r="L75" s="28">
        <f t="shared" si="13"/>
        <v>0</v>
      </c>
      <c r="M75" s="22">
        <f t="shared" si="14"/>
        <v>0</v>
      </c>
      <c r="N75" s="28">
        <f t="shared" si="15"/>
        <v>8274352</v>
      </c>
      <c r="O75" s="22">
        <f t="shared" si="16"/>
        <v>22.07550665321169</v>
      </c>
    </row>
    <row r="76" spans="1:15" x14ac:dyDescent="0.25">
      <c r="A76" s="6" t="s">
        <v>60</v>
      </c>
      <c r="B76" s="7" t="s">
        <v>61</v>
      </c>
      <c r="C76" s="10">
        <v>555852515</v>
      </c>
      <c r="D76" s="10">
        <v>485518654</v>
      </c>
      <c r="E76" s="22">
        <f t="shared" si="17"/>
        <v>3.2085549291726108</v>
      </c>
      <c r="F76" s="28">
        <f t="shared" si="9"/>
        <v>-70333861</v>
      </c>
      <c r="G76" s="22">
        <f t="shared" si="10"/>
        <v>-12.653331432709265</v>
      </c>
      <c r="H76" s="41">
        <v>300486234</v>
      </c>
      <c r="I76" s="28">
        <f t="shared" si="11"/>
        <v>-185032420</v>
      </c>
      <c r="J76" s="22">
        <f t="shared" si="12"/>
        <v>-38.11025971414066</v>
      </c>
      <c r="K76" s="41">
        <v>323737934</v>
      </c>
      <c r="L76" s="28">
        <f t="shared" si="13"/>
        <v>23251700</v>
      </c>
      <c r="M76" s="22">
        <f t="shared" si="14"/>
        <v>7.7380250304577913</v>
      </c>
      <c r="N76" s="28">
        <f t="shared" si="15"/>
        <v>-232114581</v>
      </c>
      <c r="O76" s="22">
        <f t="shared" si="16"/>
        <v>-41.758303639230633</v>
      </c>
    </row>
    <row r="77" spans="1:15" x14ac:dyDescent="0.25">
      <c r="A77" s="6" t="s">
        <v>65</v>
      </c>
      <c r="B77" s="7" t="s">
        <v>66</v>
      </c>
      <c r="C77" s="10">
        <v>494753845</v>
      </c>
      <c r="D77" s="10">
        <v>571921020</v>
      </c>
      <c r="E77" s="22">
        <f t="shared" si="17"/>
        <v>3.7795458376320736</v>
      </c>
      <c r="F77" s="28">
        <f t="shared" si="9"/>
        <v>77167175</v>
      </c>
      <c r="G77" s="22">
        <f t="shared" si="10"/>
        <v>15.597084445094112</v>
      </c>
      <c r="H77" s="41">
        <v>525826060</v>
      </c>
      <c r="I77" s="28">
        <f t="shared" si="11"/>
        <v>-46094960</v>
      </c>
      <c r="J77" s="22">
        <f t="shared" si="12"/>
        <v>-8.0596722953109889</v>
      </c>
      <c r="K77" s="41">
        <v>526199560</v>
      </c>
      <c r="L77" s="28">
        <f t="shared" si="13"/>
        <v>373500</v>
      </c>
      <c r="M77" s="22">
        <f t="shared" si="14"/>
        <v>7.1031093437994741E-2</v>
      </c>
      <c r="N77" s="28">
        <f t="shared" si="15"/>
        <v>31445715</v>
      </c>
      <c r="O77" s="22">
        <f t="shared" si="16"/>
        <v>6.355830342258372</v>
      </c>
    </row>
    <row r="78" spans="1:15" x14ac:dyDescent="0.25">
      <c r="A78" s="6" t="s">
        <v>67</v>
      </c>
      <c r="B78" s="7" t="s">
        <v>68</v>
      </c>
      <c r="C78" s="10">
        <v>208589800</v>
      </c>
      <c r="D78" s="10">
        <v>263951931</v>
      </c>
      <c r="E78" s="22">
        <f t="shared" si="17"/>
        <v>1.744329002186348</v>
      </c>
      <c r="F78" s="28">
        <f t="shared" si="9"/>
        <v>55362131</v>
      </c>
      <c r="G78" s="22">
        <f t="shared" si="10"/>
        <v>26.541149663118716</v>
      </c>
      <c r="H78" s="41">
        <v>264389900</v>
      </c>
      <c r="I78" s="28">
        <f t="shared" si="11"/>
        <v>437969</v>
      </c>
      <c r="J78" s="22">
        <f t="shared" si="12"/>
        <v>0.16592756049963953</v>
      </c>
      <c r="K78" s="41">
        <v>263462300</v>
      </c>
      <c r="L78" s="28">
        <f t="shared" si="13"/>
        <v>-927600</v>
      </c>
      <c r="M78" s="22">
        <f t="shared" si="14"/>
        <v>-0.35084547480822437</v>
      </c>
      <c r="N78" s="28">
        <f t="shared" si="15"/>
        <v>54872500</v>
      </c>
      <c r="O78" s="22">
        <f t="shared" si="16"/>
        <v>26.306415749955178</v>
      </c>
    </row>
    <row r="79" spans="1:15" x14ac:dyDescent="0.25">
      <c r="A79" s="6" t="s">
        <v>77</v>
      </c>
      <c r="B79" s="7" t="s">
        <v>76</v>
      </c>
      <c r="C79" s="10">
        <v>206700</v>
      </c>
      <c r="D79" s="10">
        <v>1256720</v>
      </c>
      <c r="E79" s="22">
        <f t="shared" si="17"/>
        <v>8.3050468141020236E-3</v>
      </c>
      <c r="F79" s="28">
        <f t="shared" si="9"/>
        <v>1050020</v>
      </c>
      <c r="G79" s="22">
        <f t="shared" si="10"/>
        <v>507.99225931301407</v>
      </c>
      <c r="H79" s="41">
        <v>217500</v>
      </c>
      <c r="I79" s="28">
        <f t="shared" si="11"/>
        <v>-1039220</v>
      </c>
      <c r="J79" s="22">
        <f t="shared" si="12"/>
        <v>-82.693042205105357</v>
      </c>
      <c r="K79" s="41">
        <v>217500</v>
      </c>
      <c r="L79" s="28">
        <f t="shared" si="13"/>
        <v>0</v>
      </c>
      <c r="M79" s="22">
        <f t="shared" si="14"/>
        <v>0</v>
      </c>
      <c r="N79" s="28">
        <f t="shared" si="15"/>
        <v>10800</v>
      </c>
      <c r="O79" s="22">
        <f t="shared" si="16"/>
        <v>5.2249637155297677</v>
      </c>
    </row>
    <row r="80" spans="1:15" x14ac:dyDescent="0.25">
      <c r="A80" s="6" t="s">
        <v>49</v>
      </c>
      <c r="B80" s="7" t="s">
        <v>50</v>
      </c>
      <c r="C80" s="10">
        <v>2370470</v>
      </c>
      <c r="D80" s="10">
        <v>2370470</v>
      </c>
      <c r="E80" s="22">
        <f t="shared" si="17"/>
        <v>1.5665274939067116E-2</v>
      </c>
      <c r="F80" s="28">
        <f t="shared" si="9"/>
        <v>0</v>
      </c>
      <c r="G80" s="22">
        <f t="shared" si="10"/>
        <v>0</v>
      </c>
      <c r="H80" s="41">
        <v>2370470</v>
      </c>
      <c r="I80" s="28">
        <f t="shared" si="11"/>
        <v>0</v>
      </c>
      <c r="J80" s="22">
        <f t="shared" si="12"/>
        <v>0</v>
      </c>
      <c r="K80" s="41">
        <v>2370470</v>
      </c>
      <c r="L80" s="28">
        <f t="shared" si="13"/>
        <v>0</v>
      </c>
      <c r="M80" s="22">
        <f t="shared" si="14"/>
        <v>0</v>
      </c>
      <c r="N80" s="28">
        <f t="shared" si="15"/>
        <v>0</v>
      </c>
      <c r="O80" s="22">
        <f t="shared" si="16"/>
        <v>0</v>
      </c>
    </row>
    <row r="81" spans="1:15" x14ac:dyDescent="0.25">
      <c r="A81" s="6" t="s">
        <v>75</v>
      </c>
      <c r="B81" s="7" t="s">
        <v>74</v>
      </c>
      <c r="C81" s="10">
        <v>7566800</v>
      </c>
      <c r="D81" s="10">
        <v>7566800</v>
      </c>
      <c r="E81" s="22">
        <f t="shared" si="17"/>
        <v>5.0005274232086054E-2</v>
      </c>
      <c r="F81" s="28">
        <f t="shared" si="9"/>
        <v>0</v>
      </c>
      <c r="G81" s="22">
        <f t="shared" si="10"/>
        <v>0</v>
      </c>
      <c r="H81" s="41">
        <v>7566800</v>
      </c>
      <c r="I81" s="28">
        <f t="shared" si="11"/>
        <v>0</v>
      </c>
      <c r="J81" s="22">
        <f t="shared" si="12"/>
        <v>0</v>
      </c>
      <c r="K81" s="41">
        <v>7566800</v>
      </c>
      <c r="L81" s="28">
        <f t="shared" si="13"/>
        <v>0</v>
      </c>
      <c r="M81" s="22">
        <f t="shared" si="14"/>
        <v>0</v>
      </c>
      <c r="N81" s="28">
        <f t="shared" si="15"/>
        <v>0</v>
      </c>
      <c r="O81" s="22">
        <f t="shared" si="16"/>
        <v>0</v>
      </c>
    </row>
    <row r="82" spans="1:15" s="5" customFormat="1" x14ac:dyDescent="0.25">
      <c r="A82" s="12" t="s">
        <v>90</v>
      </c>
      <c r="B82" s="13"/>
      <c r="C82" s="17">
        <f>C7+C10+C28+C33+C39+C46+C50+C58+C68+C56</f>
        <v>14937521698</v>
      </c>
      <c r="D82" s="17">
        <f>D7+D10+D28+D33+D39+D46+D50+D58+D68+D56</f>
        <v>15132003806</v>
      </c>
      <c r="E82" s="21">
        <f t="shared" si="17"/>
        <v>100</v>
      </c>
      <c r="F82" s="24">
        <f t="shared" si="9"/>
        <v>194482108</v>
      </c>
      <c r="G82" s="21">
        <f t="shared" si="10"/>
        <v>1.3019703799060522</v>
      </c>
      <c r="H82" s="40">
        <f>H7+H10+H28+H33+H39+H46+H50+H58+H68+H56</f>
        <v>14365723704</v>
      </c>
      <c r="I82" s="24">
        <f t="shared" si="11"/>
        <v>-766280102</v>
      </c>
      <c r="J82" s="21">
        <f t="shared" si="12"/>
        <v>-5.0639697942460344</v>
      </c>
      <c r="K82" s="40">
        <f>K7+K10+K28+K33+K39+K46+K50+K58+K68+K56</f>
        <v>13843213664</v>
      </c>
      <c r="L82" s="24">
        <f t="shared" si="13"/>
        <v>-522510040</v>
      </c>
      <c r="M82" s="21">
        <f t="shared" si="14"/>
        <v>-3.6371995645058348</v>
      </c>
      <c r="N82" s="24">
        <f t="shared" si="15"/>
        <v>-1094308034</v>
      </c>
      <c r="O82" s="21">
        <f t="shared" si="16"/>
        <v>-7.3259008831867902</v>
      </c>
    </row>
    <row r="84" spans="1:15" x14ac:dyDescent="0.25">
      <c r="D84" s="20"/>
      <c r="E84" s="32"/>
    </row>
    <row r="85" spans="1:15" x14ac:dyDescent="0.25">
      <c r="E85" s="32"/>
      <c r="F85" s="29"/>
      <c r="I85" s="20"/>
      <c r="L85" s="20"/>
      <c r="N85" s="20"/>
    </row>
    <row r="86" spans="1:15" x14ac:dyDescent="0.25">
      <c r="L86" s="20"/>
    </row>
    <row r="87" spans="1:15" x14ac:dyDescent="0.25">
      <c r="L87" s="20"/>
    </row>
    <row r="89" spans="1:15" x14ac:dyDescent="0.25">
      <c r="E89" s="33"/>
    </row>
  </sheetData>
  <autoFilter ref="A6:O82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2025-11-26T08:32:51Z</cp:lastPrinted>
  <dcterms:created xsi:type="dcterms:W3CDTF">2013-11-26T13:36:57Z</dcterms:created>
  <dcterms:modified xsi:type="dcterms:W3CDTF">2025-11-27T09:03:47Z</dcterms:modified>
</cp:coreProperties>
</file>